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sięgowa\Desktop\Danka\BILANS i weryfikacje\do BILANSU 2020\"/>
    </mc:Choice>
  </mc:AlternateContent>
  <bookViews>
    <workbookView xWindow="120" yWindow="210" windowWidth="23250" windowHeight="12015" tabRatio="902"/>
  </bookViews>
  <sheets>
    <sheet name="Zał.1_Pkt.I.4" sheetId="4" r:id="rId1"/>
    <sheet name="Zał.2_Pkt.II.1.1" sheetId="1" r:id="rId2"/>
    <sheet name="Zał.3_Pkt.II.1.5" sheetId="5" r:id="rId3"/>
    <sheet name="Zał.4_Pkt.II.1.7" sheetId="6" r:id="rId4"/>
    <sheet name="Zał.5_Pkt.II.1.9" sheetId="7" r:id="rId5"/>
    <sheet name="Zał.6_Pkt.II.1.13" sheetId="15" r:id="rId6"/>
    <sheet name="Zał.7_Pkt.II.1.15" sheetId="8" r:id="rId7"/>
    <sheet name="Zał.8_Pkt.II.2.1" sheetId="10" r:id="rId8"/>
    <sheet name="Zał.9_Pkt.II.2.2" sheetId="9" r:id="rId9"/>
    <sheet name="Zał.10_Pkt.II.2.3" sheetId="12" r:id="rId10"/>
    <sheet name="Zał.11_Pkt.II.1.14" sheetId="3" r:id="rId11"/>
  </sheets>
  <externalReferences>
    <externalReference r:id="rId12"/>
  </externalReferences>
  <definedNames>
    <definedName name="_xlnm.Print_Area" localSheetId="0">Zał.1_Pkt.I.4!$A$1:$D$32</definedName>
    <definedName name="_xlnm.Print_Area" localSheetId="6">Zał.7_Pkt.II.1.15!$A$1:$D$19</definedName>
  </definedNames>
  <calcPr calcId="152511"/>
</workbook>
</file>

<file path=xl/calcChain.xml><?xml version="1.0" encoding="utf-8"?>
<calcChain xmlns="http://schemas.openxmlformats.org/spreadsheetml/2006/main">
  <c r="C8" i="8" l="1"/>
  <c r="C11" i="8"/>
  <c r="C10" i="8" l="1"/>
  <c r="C9" i="8"/>
  <c r="F14" i="7" l="1"/>
  <c r="E14" i="7"/>
  <c r="C7" i="9"/>
  <c r="E10" i="6"/>
  <c r="D10" i="6"/>
  <c r="D11" i="6"/>
  <c r="N20" i="1"/>
  <c r="P12" i="1"/>
  <c r="O12" i="1"/>
  <c r="O17" i="1"/>
  <c r="C9" i="1"/>
  <c r="Q8" i="1" l="1"/>
  <c r="Q14" i="1"/>
  <c r="D16" i="7" l="1"/>
  <c r="E16" i="7"/>
  <c r="F16" i="7"/>
  <c r="G16" i="7"/>
  <c r="D12" i="5"/>
  <c r="Q20" i="1"/>
  <c r="G18" i="1"/>
  <c r="G19" i="1"/>
  <c r="G20" i="1"/>
  <c r="O20" i="1" s="1"/>
  <c r="L18" i="1"/>
  <c r="L19" i="1"/>
  <c r="L20" i="1"/>
  <c r="R19" i="1"/>
  <c r="R20" i="1"/>
  <c r="M20" i="1" l="1"/>
  <c r="S20" i="1" s="1"/>
  <c r="M19" i="1"/>
  <c r="H9" i="7"/>
  <c r="H10" i="7"/>
  <c r="H11" i="7"/>
  <c r="H12" i="7"/>
  <c r="H13" i="7"/>
  <c r="H14" i="7"/>
  <c r="H15" i="7"/>
  <c r="H8" i="7"/>
  <c r="D9" i="6"/>
  <c r="F10" i="6"/>
  <c r="D15" i="6"/>
  <c r="E15" i="6"/>
  <c r="C15" i="6"/>
  <c r="D12" i="6"/>
  <c r="E12" i="6"/>
  <c r="C12" i="6"/>
  <c r="F12" i="6" s="1"/>
  <c r="F13" i="6"/>
  <c r="F14" i="6"/>
  <c r="F16" i="6"/>
  <c r="F17" i="6"/>
  <c r="F18" i="6"/>
  <c r="E9" i="6"/>
  <c r="G9" i="5"/>
  <c r="G10" i="5"/>
  <c r="G11" i="5"/>
  <c r="G12" i="5"/>
  <c r="G13" i="5"/>
  <c r="G14" i="5"/>
  <c r="G15" i="5"/>
  <c r="G16" i="5"/>
  <c r="G17" i="5"/>
  <c r="Q12" i="1"/>
  <c r="Q13" i="1"/>
  <c r="Q15" i="1"/>
  <c r="Q16" i="1"/>
  <c r="Q17" i="1"/>
  <c r="Q18" i="1"/>
  <c r="Q19" i="1"/>
  <c r="Q11" i="1"/>
  <c r="D9" i="1"/>
  <c r="F9" i="1"/>
  <c r="H9" i="1"/>
  <c r="N9" i="1"/>
  <c r="O9" i="1"/>
  <c r="P9" i="1"/>
  <c r="R10" i="1"/>
  <c r="R12" i="1"/>
  <c r="R13" i="1"/>
  <c r="R14" i="1"/>
  <c r="R15" i="1"/>
  <c r="R16" i="1"/>
  <c r="R17" i="1"/>
  <c r="R18" i="1"/>
  <c r="R8" i="1"/>
  <c r="G10" i="1"/>
  <c r="G11" i="1"/>
  <c r="G12" i="1"/>
  <c r="G13" i="1"/>
  <c r="G14" i="1"/>
  <c r="G15" i="1"/>
  <c r="G16" i="1"/>
  <c r="G17" i="1"/>
  <c r="L10" i="1"/>
  <c r="L11" i="1"/>
  <c r="L12" i="1"/>
  <c r="L13" i="1"/>
  <c r="L14" i="1"/>
  <c r="L15" i="1"/>
  <c r="M15" i="1" s="1"/>
  <c r="L16" i="1"/>
  <c r="L17" i="1"/>
  <c r="M18" i="1"/>
  <c r="L8" i="1"/>
  <c r="G8" i="1"/>
  <c r="Q9" i="1" l="1"/>
  <c r="S19" i="1"/>
  <c r="M16" i="1"/>
  <c r="S16" i="1" s="1"/>
  <c r="M8" i="1"/>
  <c r="S8" i="1" s="1"/>
  <c r="S15" i="1"/>
  <c r="S18" i="1"/>
  <c r="M13" i="1"/>
  <c r="S13" i="1" s="1"/>
  <c r="M17" i="1"/>
  <c r="S17" i="1" s="1"/>
  <c r="M14" i="1"/>
  <c r="S14" i="1" s="1"/>
  <c r="M10" i="1"/>
  <c r="S10" i="1" s="1"/>
  <c r="G8" i="5"/>
  <c r="H16" i="7"/>
  <c r="D8" i="6"/>
  <c r="F11" i="6"/>
  <c r="E8" i="6"/>
  <c r="C9" i="6"/>
  <c r="F15" i="6"/>
  <c r="L9" i="1"/>
  <c r="M12" i="1"/>
  <c r="S12" i="1" s="1"/>
  <c r="G9" i="1"/>
  <c r="M11" i="1"/>
  <c r="R11" i="1"/>
  <c r="R9" i="1" s="1"/>
  <c r="M9" i="1" l="1"/>
  <c r="F9" i="6"/>
  <c r="C8" i="6"/>
  <c r="S11" i="1"/>
  <c r="S9" i="1" s="1"/>
  <c r="F8" i="6" l="1"/>
</calcChain>
</file>

<file path=xl/sharedStrings.xml><?xml version="1.0" encoding="utf-8"?>
<sst xmlns="http://schemas.openxmlformats.org/spreadsheetml/2006/main" count="422" uniqueCount="270">
  <si>
    <t>Pkt.I.4. Informacji dodatkowej</t>
  </si>
  <si>
    <t>Pkt.II.1.1. Informacji dodatkowej</t>
  </si>
  <si>
    <t>Lp.</t>
  </si>
  <si>
    <t>przychody</t>
  </si>
  <si>
    <t>zbycie</t>
  </si>
  <si>
    <t>likwidacja</t>
  </si>
  <si>
    <t>Umorzenie - stan na początek roku obrotowego</t>
  </si>
  <si>
    <t>Zmniejszenie umorzenia</t>
  </si>
  <si>
    <t>Wartość netto składników aktywów</t>
  </si>
  <si>
    <t>Razem:</t>
  </si>
  <si>
    <t>Załącznik nr 2</t>
  </si>
  <si>
    <t>Załącznik nr 1</t>
  </si>
  <si>
    <t>Stan na początek roku obrotowego</t>
  </si>
  <si>
    <t>Zmiany stanu w trakcie roku obrotowego</t>
  </si>
  <si>
    <t>zwiększenia</t>
  </si>
  <si>
    <t>zmniejszenia</t>
  </si>
  <si>
    <t>Pkt.II.1.5. Informacji dodatkowej</t>
  </si>
  <si>
    <t>Grupa według KŚT</t>
  </si>
  <si>
    <t>Stan na koniec roku obrotowego
(3+4-5)</t>
  </si>
  <si>
    <t>Pkt.II.1.7. Informacji dodatkowej</t>
  </si>
  <si>
    <t>Stan odpisów aktualizujących wartość należności</t>
  </si>
  <si>
    <t>Grupa należności</t>
  </si>
  <si>
    <t>Zmiany stanu odpisów w ciągu roku obrotowego</t>
  </si>
  <si>
    <t>Stan na koniec roku obrotowego</t>
  </si>
  <si>
    <r>
      <t xml:space="preserve">zwiększenia </t>
    </r>
    <r>
      <rPr>
        <b/>
        <vertAlign val="superscript"/>
        <sz val="10"/>
        <color theme="1"/>
        <rFont val="Arial"/>
        <family val="2"/>
        <charset val="238"/>
      </rPr>
      <t>1)</t>
    </r>
  </si>
  <si>
    <t>1)</t>
  </si>
  <si>
    <t>2)</t>
  </si>
  <si>
    <t>Jako zwiększenia stanu odpisów podaje się odpisy dokonane w ciągu roku obrotowego, zaliczone odpowiednio do pozostałych kosztów operacyjnych lub kosztów finansowych - w zależności od rodzaju należności, od których dokonano odpisów aktualizujących, albo podwyższające wartość należności - np. w przypadku zasądzenia odsetek od należności już objętych odpisami (art. 35b ust. 1 pkt 4 ustawy o rachunkowości).</t>
  </si>
  <si>
    <t xml:space="preserve">aktualizacja </t>
  </si>
  <si>
    <t>Główne składniki aktywów trwałych</t>
  </si>
  <si>
    <t>Środki trwałe</t>
  </si>
  <si>
    <t>Wartości niematerialne i prawne</t>
  </si>
  <si>
    <t>Rzeczowe składniki aktywów obrotowych</t>
  </si>
  <si>
    <t>Środki trwałe w budowie (inwestycje)</t>
  </si>
  <si>
    <t>w wysokości ogółu kosztów pozostających w bezpośrednim związku z ich nabyciem lub wytworzeniem, pomniejszonych o odpisy z tytułu trwałej utraty wartości</t>
  </si>
  <si>
    <t>w wartości nominalnej</t>
  </si>
  <si>
    <t>w kwocie wymaganej zapłaty, z zachowaniem zasady ostrożności</t>
  </si>
  <si>
    <t>w kwocie wymagającej zapłaty</t>
  </si>
  <si>
    <t>Kapitały (fundusze) własne oraz pozostałe aktywa i pasywa</t>
  </si>
  <si>
    <t>według wartości przeszacowanej (po aktualizacji wyceny środków trwałych)
zmniejszonych o odpisy amortyzacyjne lub umorzeniowe, a także odpisy z tytułu trwałej utraty wartości</t>
  </si>
  <si>
    <t>Przyjęte zasady (polityki) rachunkowości, w tym metody wyceny aktywów i pasywów</t>
  </si>
  <si>
    <t>Metody wyceny aktywów i pasywów</t>
  </si>
  <si>
    <r>
      <t xml:space="preserve">przemieszczenie </t>
    </r>
    <r>
      <rPr>
        <b/>
        <vertAlign val="superscript"/>
        <sz val="8"/>
        <color theme="1"/>
        <rFont val="Arial"/>
        <family val="2"/>
        <charset val="238"/>
      </rPr>
      <t>*)</t>
    </r>
  </si>
  <si>
    <t>inne *)</t>
  </si>
  <si>
    <t xml:space="preserve"> *)</t>
  </si>
  <si>
    <t>Załącznik nr 3</t>
  </si>
  <si>
    <t>Załącznik nr 4</t>
  </si>
  <si>
    <t>Załącznik nr 5</t>
  </si>
  <si>
    <t>Pkt.II.1.9. Informacji dodatkowej</t>
  </si>
  <si>
    <t>Zobowiazania według okresów wymagalności</t>
  </si>
  <si>
    <t>Zobowiązania wobec</t>
  </si>
  <si>
    <t>Zobowiązania długoterminowe</t>
  </si>
  <si>
    <t>Okres wymagalności</t>
  </si>
  <si>
    <t>powyżej 
1 roku do 3 lat</t>
  </si>
  <si>
    <t>powyżej 
3 lat do 5 lat</t>
  </si>
  <si>
    <t>powyżej 5 lat</t>
  </si>
  <si>
    <t>Uwagi</t>
  </si>
  <si>
    <t>W tej części nie wykazuje się zaliczanych w bilansie do zobowiązań stanów funduszy specjalych,  w tym zakładowego funduszu świadczeń socjalnych, chyba że jest ich kilka, a ich wysokość jest w ocenie jednostki znacząca.</t>
  </si>
  <si>
    <t>Załącznik nr 6</t>
  </si>
  <si>
    <t>Pkt.II.1.15. Informacji dodatkowej</t>
  </si>
  <si>
    <t>Załącznik nr 7</t>
  </si>
  <si>
    <t>Pkt.II.2.2. Informacji dodatkowej</t>
  </si>
  <si>
    <t>Środki trwałe w budowie</t>
  </si>
  <si>
    <t>-</t>
  </si>
  <si>
    <t>należności wątpliwe - upadłość i likwidacja</t>
  </si>
  <si>
    <t>należność główna</t>
  </si>
  <si>
    <t>odsetki</t>
  </si>
  <si>
    <t>należności przyjęte od zlikwidowanej jednostki</t>
  </si>
  <si>
    <t>Pkt.II.1.13. Informacji dodatkowej</t>
  </si>
  <si>
    <t>Istotne pozycje rozliczeń międzyokresowych</t>
  </si>
  <si>
    <t>Wyszczególnienie (tytuły)</t>
  </si>
  <si>
    <t>Wyszczególnienie</t>
  </si>
  <si>
    <t>Wartość</t>
  </si>
  <si>
    <t>w tym odsetki oraz różnice kursowe, które powiększyły koszt wytworzenia środków trwałych w budowie</t>
  </si>
  <si>
    <t>*</t>
  </si>
  <si>
    <t>Załącznik nr 8</t>
  </si>
  <si>
    <t>Pkt.II.2.3. Informacji dodatkowej</t>
  </si>
  <si>
    <t>Poprzedni rok obrotowy</t>
  </si>
  <si>
    <t>Bieżący rok obrotowy</t>
  </si>
  <si>
    <t>Przychody</t>
  </si>
  <si>
    <t>Koszty</t>
  </si>
  <si>
    <t>– o nadzwyczajnej wartości, w tym:</t>
  </si>
  <si>
    <t>– które wystąpiły incydentalnie, w tym:</t>
  </si>
  <si>
    <t>Przychody i koszty o nadzwyczajnej wartości lub które wystąpiły incydentalnie</t>
  </si>
  <si>
    <t>Grupa 0</t>
  </si>
  <si>
    <t>Grupa 1</t>
  </si>
  <si>
    <t>Grupa 2</t>
  </si>
  <si>
    <t>Grupa 3</t>
  </si>
  <si>
    <t>Grupa 4</t>
  </si>
  <si>
    <t>Grupa 5</t>
  </si>
  <si>
    <t>Grupa 6</t>
  </si>
  <si>
    <t>Grupa 7</t>
  </si>
  <si>
    <t>Grupa 8</t>
  </si>
  <si>
    <t>Grupa 9</t>
  </si>
  <si>
    <t>Grunty</t>
  </si>
  <si>
    <t>Budynki i lokale oraz spółdzielcze prawo do lokalu użytkowego i spółdzielcze własnościowe prawo do lokalu mieszkalnego</t>
  </si>
  <si>
    <t>Obiekty inżynierii lądowej i wodnej</t>
  </si>
  <si>
    <t>Kotły i maszyny energetyczne</t>
  </si>
  <si>
    <t>Maszyny, urządzenia i aparaty ogólnego zastosowania</t>
  </si>
  <si>
    <t>Maszyny, urządzenia i aparaty specjalistyczne</t>
  </si>
  <si>
    <t>Urządzenia techniczne</t>
  </si>
  <si>
    <t>Środki transportu</t>
  </si>
  <si>
    <t>Narzędzia, przyrządy, ruchomości i wyposażenie, gdzie indziej niesklasyfikowane</t>
  </si>
  <si>
    <t>Inwentarz żywy</t>
  </si>
  <si>
    <t>z tytułu ubezpieczeń społecznych i innych świadczeń na rzecz pracowników i osób fizycznych zatrudnionych na podstawie umowy o pracę, umowy zlecenia, umowy o dzieło, umowy agencyjnej i innych umów, które nie są zaliczane do wynagrodzeń</t>
  </si>
  <si>
    <t>Świadczenia pracownicze:</t>
  </si>
  <si>
    <t>dodatkowe wynagrodzenie roczne</t>
  </si>
  <si>
    <t>pozostałe (w tym premie, nagrody jubileuszowe i inne, odprawy w związku z przejściem na emeryturę lub rentę z tytułu niezdolności do pracy, odprawa pieniężna w związku z rozwiązaniem stosunku pracy, świadczenia niepieniężne, itp.)</t>
  </si>
  <si>
    <t>Załącznik nr 9</t>
  </si>
  <si>
    <t>Kwota wypłaconych środków pieniężnych</t>
  </si>
  <si>
    <t>Wysokość odpisów aktualizujących wartość zapasów</t>
  </si>
  <si>
    <t>Wyszczególnienie (rodzaj zapasów)</t>
  </si>
  <si>
    <t>Zmniejszenia</t>
  </si>
  <si>
    <t>   - koszty uruchomienia nowej produkcji</t>
  </si>
  <si>
    <t>   - opłacone z góry czynsze</t>
  </si>
  <si>
    <t>   - prenumeraty</t>
  </si>
  <si>
    <t>   - polisy ubezpieczenia osób i składników majątku)</t>
  </si>
  <si>
    <t>   - ujemna wartość firmy</t>
  </si>
  <si>
    <t>   - wielkość dotacji na budowę środków trwałych, na prace rozwojowe</t>
  </si>
  <si>
    <t>   - wartość nieodpłatnie otrzymanych środków trwałych)</t>
  </si>
  <si>
    <t>Pkt.II.2.1. Informacji dodatkowej</t>
  </si>
  <si>
    <t>Zwiekszenia</t>
  </si>
  <si>
    <t>do 1 roku</t>
  </si>
  <si>
    <t>Zobowiązania z tytułu dostaw i usług z tytułu dostaw i usług</t>
  </si>
  <si>
    <t>Zobowiązania wobec budżetów</t>
  </si>
  <si>
    <t>Zobowiązania z tytułu ubezpieczeń i innych świadczeń</t>
  </si>
  <si>
    <t>Pozostałe zobowiązania</t>
  </si>
  <si>
    <t>Sumy obce (depozytowe, zabezpieczenie wykonania umów)</t>
  </si>
  <si>
    <t>Rozliczenia z tytułu środków na wydatki budżetowe i z tytułu dochodów budżetowych</t>
  </si>
  <si>
    <t>według cen nabycia 
zmniejszonych o odpisy amortyzacyjne lub umorzeniowe, a także odpisy z tytułu trwałej utraty wartości</t>
  </si>
  <si>
    <t>Wartość - stan na początek roku obrotowego</t>
  </si>
  <si>
    <t>Ogółem zwiększenie wartości
(4+5+6)</t>
  </si>
  <si>
    <t>Zwiększenie wartości</t>
  </si>
  <si>
    <t>Zmniejszenie wartości</t>
  </si>
  <si>
    <t>Zwiększenie umorzenia (aktualizacja, amortyzacja za rok obrotowy)</t>
  </si>
  <si>
    <t>Ogółem zmniejszenie wartości
(8+9+10+11)</t>
  </si>
  <si>
    <t>Wartość - stan na koniec roku obrotowego
(3+7-12)</t>
  </si>
  <si>
    <t>Umorzenia</t>
  </si>
  <si>
    <t>Umorzenie - stan na koniec roku obrotowego
(14+15-16)</t>
  </si>
  <si>
    <t>stan na początek roku obrotowego
(3-14)</t>
  </si>
  <si>
    <t>stan na koniec roku obrotowego
(13-17)</t>
  </si>
  <si>
    <r>
      <t xml:space="preserve">zmniejszenia </t>
    </r>
    <r>
      <rPr>
        <b/>
        <vertAlign val="superscript"/>
        <sz val="10"/>
        <color theme="1"/>
        <rFont val="Arial"/>
        <family val="2"/>
        <charset val="238"/>
      </rPr>
      <t>2)</t>
    </r>
  </si>
  <si>
    <t>Jako zmniejszenia podaje się należności odpisane w ciężar dokonanych uprzednio odpisów z tytułu ich aktualizacji.</t>
  </si>
  <si>
    <t>Należności ogółem, w tym:</t>
  </si>
  <si>
    <t>Należności budżetowe</t>
  </si>
  <si>
    <t>   - inne</t>
  </si>
  <si>
    <t>Wypłacone świadczenia pracownicze</t>
  </si>
  <si>
    <t>z tytułu wynagrodzeń z osobami fizycznymi zatrudnionymi na podstawie umowy o pracę, umowy zlecenia, umowy o dzieło, umowy agencyjnej i innych umów  zgodnie z odrębnymi przepisami</t>
  </si>
  <si>
    <t>Załącznik nr 10</t>
  </si>
  <si>
    <t>Ogółem rozliczenia międzyokresowe przychodów, w tym: wyszczególnić ważniejsze tytuły figurujące w księgach rachunkowych, np.:</t>
  </si>
  <si>
    <t>Ogółem czynne rozliczenia międzyokresowe kosztów, w tym: wyszczególnić ważniejsze tytuły figurujące w księgach rachunkowych, np.:</t>
  </si>
  <si>
    <t>według kosztów wytworzenia
zmniejszonych o odpisy amortyzacyjne lub umorzeniowe, a także odpisy z tytułu trwałej utraty wartości</t>
  </si>
  <si>
    <t>dochodzone na drodze sądowej</t>
  </si>
  <si>
    <t xml:space="preserve">Nazwa grupy rodzajowej składnika aktywów </t>
  </si>
  <si>
    <t>Środki trwałe:</t>
  </si>
  <si>
    <t>Zobowiązania z tytułu wynagrodzeń</t>
  </si>
  <si>
    <t>Stan na koniec roku obrotowego
(4+5+6+7)</t>
  </si>
  <si>
    <t>wartość nieamortyzowanych lub nieumarzanych przez jednostkę środków trwałych - o ile jednostka dysponuje takimi informacjami</t>
  </si>
  <si>
    <t>Środki trwałe nieamortyzowane i nieumarzane *</t>
  </si>
  <si>
    <t>……………………….</t>
  </si>
  <si>
    <t>(główny księgowy)</t>
  </si>
  <si>
    <t>…………………………….</t>
  </si>
  <si>
    <t>(rok, miesiąc, dzień)</t>
  </si>
  <si>
    <t>………………………………</t>
  </si>
  <si>
    <t>(kierownik jednostki)</t>
  </si>
  <si>
    <t>nieodpłatne przekazanie między jednostkami Satrostwa Powiatowego w Koszalinie</t>
  </si>
  <si>
    <t>magazyn materiałów</t>
  </si>
  <si>
    <t>magazyn paliw</t>
  </si>
  <si>
    <t>magazyn pełnych zbiorników</t>
  </si>
  <si>
    <t>magazyn materiałów inwestycyjnych</t>
  </si>
  <si>
    <t>Kierownik Jednostki</t>
  </si>
  <si>
    <t>Pkt.II.1.14. Informacji dodatkowej</t>
  </si>
  <si>
    <t>Otrzymane przez jednostkę gwarancje i poręczenia z wyłączeniem zabezpieczeń wniesionych w formie pieniądza</t>
  </si>
  <si>
    <t>Kontrahent</t>
  </si>
  <si>
    <t>Wyszczególnienie - nazwa zadania, numer umowy</t>
  </si>
  <si>
    <t xml:space="preserve">Wysokość zabezpieczenia </t>
  </si>
  <si>
    <t>Forma wniesionego zabezpieczenia (np.. Gwarancja bankowa, poręczenia bankowe, gwarancje ubezpieczeniowe)</t>
  </si>
  <si>
    <t xml:space="preserve">Uwagi </t>
  </si>
  <si>
    <t>Załącznik nr 11</t>
  </si>
  <si>
    <t>Okres na jaki zostało wniesione zabezpieczenie</t>
  </si>
  <si>
    <t>gwarancja ubezpieczeniowa</t>
  </si>
  <si>
    <t>SKANSKA S.A.,                  Ul. Gen. Józefa Zajączka 9,                 01-518 Warszawa</t>
  </si>
  <si>
    <t>gwarancja bankowa</t>
  </si>
  <si>
    <t>COLAS Polska Sp. z o.o., ul. Nowa 49,                     62-070 Palędzie</t>
  </si>
  <si>
    <t>Przebudowa i remont drogi powiatowej nr 3523Z na odcinku o długości 5,8km od skrzyżowania z drogą powiatową nr 3514Z do skrzyżowania z drogą krajową nr 6. (umowa nr 4/2016)</t>
  </si>
  <si>
    <t>DOMAR Kazimierz Domaracki, Tatów 3 ,          76 - 039 Biesiekierz</t>
  </si>
  <si>
    <t>Budowa odwodnienia wraz z budową i remontem infrastruktury drogowej w m. Kotłowo                   (umowa nr 10/2016)</t>
  </si>
  <si>
    <t>Przebudowa i remont drogi powiatowej nr 3550Z Domachowo - Bukowo  -  Jacinki  (umowa    nr 16/2016)</t>
  </si>
  <si>
    <t>Przebudowa drogi powiatowej nr 3503Z                 Łasin - Łopienica - droga nr 11 (umowa nr 12/2017)</t>
  </si>
  <si>
    <t>POL - DRÓG   DRAWSKO  POMORSKIE   S.A.,       78– 500  Drawsko   Pomorskie,                     ul. Podmiejska  2</t>
  </si>
  <si>
    <t>Przebudowa   drogi   powiatowej  nr   3504Z  w m.  Gąski od m. Paprotno (skrzyżowanie  z drogą  gminną)  do granicy obrębu ewidencyjnego Gąski oraz drogi  nr  3544Z  od  skrzyżowania   z  drogą nr 3504Z do granicy gminy Mielno (umowa nr 13/2017)</t>
  </si>
  <si>
    <t>Przebudowa drogi powiatowej nr 3550Z Domachowo - Bukowo - Świerczyna (umowa nr 15/2017)</t>
  </si>
  <si>
    <t>Przebudowa mostu w m. Wronie Gniazdo wraz z drogą dojazdową nr 3500Z (Białogórzyno) - granica powiatu - Bardzlino (umowa nr 30/2017)</t>
  </si>
  <si>
    <t>Zakład Usługowo Handlowy Robert Małyszek ul. Kochanowskiego 3B, 76-020 Bobolice</t>
  </si>
  <si>
    <t>Przedsiębiorstwo Usługowo - Handlowe GALANT Malwina Sokalska Parnowo 2, 76-039 Biesiekierz</t>
  </si>
  <si>
    <t>Przedsiębiorstwo Inżynieryjno --Budowlane MAGRO Andrzej Grochowina, ul. M. Żebrowskiego 42, 75-387 Koszalin</t>
  </si>
  <si>
    <t>……………………………</t>
  </si>
  <si>
    <t>……………………..</t>
  </si>
  <si>
    <t>…………………………</t>
  </si>
  <si>
    <t>Głowny ksiegowy</t>
  </si>
  <si>
    <t xml:space="preserve">data </t>
  </si>
  <si>
    <t>Udziały w innych jednostkach oraz inne inwestycje zaliczone do aktywów trwałych</t>
  </si>
  <si>
    <t xml:space="preserve">według ceny nabycia pomniejszonej o odpisy z tytułu trwałej utraty wartości lub według wartości godziwej </t>
  </si>
  <si>
    <t>według skorygowanej ceny nabycia - jeśli dla danego składnika aktywów został określony termin wymagalności</t>
  </si>
  <si>
    <t>Udziały w jednostkach podporządkowanych zaliczone do aktywów trwałych</t>
  </si>
  <si>
    <t>metodą praw własności</t>
  </si>
  <si>
    <t>Inwestycje krótkoterminowe</t>
  </si>
  <si>
    <t xml:space="preserve">według ceny (wartości) rynkowej  </t>
  </si>
  <si>
    <t>według ceny nabycia</t>
  </si>
  <si>
    <t>według ceny (wartości) rynkowej, zależnie od tego, która z nich jest niższa albo według skorygowanej ceny nabycia, jeżeli dla danego składnika aktywów został określony termin wymagalności, a krótkoterminowe inwestycje, dla których nie istnieje aktywny rynek, w inny sposób określonej wartości godziwej</t>
  </si>
  <si>
    <t>według cen nabycia lub kosztów wytworzenia nie wyższych od cen ich sprzedaży netto na dzień bilansowy</t>
  </si>
  <si>
    <t>Należności i udzielone pożyczki</t>
  </si>
  <si>
    <t>Zobowiązania</t>
  </si>
  <si>
    <t>- przy czym zobowiązania finansowe</t>
  </si>
  <si>
    <t>według skorygowanej ceny nabycia, a jeżeli jednostka przeznacza je do sprzedaży w okresie do 3 miesięcy, to według wartości rynkowej lub inaczej określonej wartości godziwej</t>
  </si>
  <si>
    <t>Rezerwy</t>
  </si>
  <si>
    <t>w uzasadnionej, wiarygodnie oszacowanej wartości</t>
  </si>
  <si>
    <t>Udziały (akcje) własne</t>
  </si>
  <si>
    <t>według cen nabycia</t>
  </si>
  <si>
    <t>……………………………..</t>
  </si>
  <si>
    <t>(Główny Księgowy)</t>
  </si>
  <si>
    <t>……………………</t>
  </si>
  <si>
    <t>(data)</t>
  </si>
  <si>
    <t>(Kierownik Jednostki)</t>
  </si>
  <si>
    <t>pozostałe środki trwałe</t>
  </si>
  <si>
    <t>0</t>
  </si>
  <si>
    <t xml:space="preserve">saldo WN konta 080 </t>
  </si>
  <si>
    <t>Koszt wytworzenia środków trwałych w budowie (w tym:)*</t>
  </si>
  <si>
    <t>Przebudowa mostu w m. Unieście</t>
  </si>
  <si>
    <t>Przebudowa drogi powiatowej nr 3541Z od DK 6 do m. Dąbrowa</t>
  </si>
  <si>
    <t>Przedsiębiorstwo Budownictwa Drogowo-Inżynieryjnego SA, ul. Wapienna 40, 87-100 Toruń</t>
  </si>
  <si>
    <t>Rozbudowa dr.pow. Nr 3504Z w obrębie m. Mielno, ul. Chrobrego i os. Unieście - ul. 6-go Marca na terenie Gminy Mielno - ETAP III od km 1+860 do km 2+867 (umowa 27/2019)</t>
  </si>
  <si>
    <t>Pol-Dróg Drawsko Pom. SA, ul. Podmiejska 2, 78-500 Drawsko Pom.</t>
  </si>
  <si>
    <t>Przebudowa drogi powiatowej nr 3570Z na odcinku Cetuń-Rosocha-Polanów (umowa 26/2019)</t>
  </si>
  <si>
    <t>do 30.07.2021r.</t>
  </si>
  <si>
    <t>Przebudowa drogi powiatowej nr 3501Z Świelino-Dargniń-Grzybnica etap I (umowa 34/2019)</t>
  </si>
  <si>
    <t>do 28.08.2021r.</t>
  </si>
  <si>
    <t>do 15.10.2021r.</t>
  </si>
  <si>
    <t>do 15.11.2021r.</t>
  </si>
  <si>
    <t>do 15.12.2021r.</t>
  </si>
  <si>
    <t>do 26.08.2022r.</t>
  </si>
  <si>
    <t>do 25.09.2022r.</t>
  </si>
  <si>
    <t>do 02.11.2022r.</t>
  </si>
  <si>
    <t>do 3.11.2022r.</t>
  </si>
  <si>
    <t>do 05.11.2022r.</t>
  </si>
  <si>
    <t xml:space="preserve">Przebudowa  drogi  powiatowej  nr  3523Z   na   odcinku  DK6  - Laski Koszalińskie – Dunowo. (umowa nr 15/2018)                  </t>
  </si>
  <si>
    <t>do 03.10.2023r.</t>
  </si>
  <si>
    <t>BAUTRA Zenon Trafny,       ul. Austryjacka 9,           75-430 Koszalin</t>
  </si>
  <si>
    <t>Przebudowa drogi powiatowej nr 3506Z od drogi powiatowej nr 3504Z do Sarbinowa (umowa nr 51/2018)</t>
  </si>
  <si>
    <t>do 25.07.2024r.</t>
  </si>
  <si>
    <t>Emulex Kalinowski Sp. z o.o., ul. Czesława Tańskiego 16, 73-102 Stargard</t>
  </si>
  <si>
    <t>Przebudowa i remont dr.pow.nr 3572Z na odcinku Żydowo-Nowy Żelibórz-granica województwa (umowa 28/2019)</t>
  </si>
  <si>
    <t>do 26.10.2024r.</t>
  </si>
  <si>
    <t>do 03.07.2025r.</t>
  </si>
  <si>
    <t>do 14.08.2025r.</t>
  </si>
  <si>
    <t>do 12.09.2026r.</t>
  </si>
  <si>
    <t>Przebudowa drogi powiatowej nr 3513Z Koszalin-Skwierzynka</t>
  </si>
  <si>
    <t>Przebudowa drogi powiatowej nr 3562Z na odcinku Wyszebórz-Policko</t>
  </si>
  <si>
    <t>Przebudowa chodnika w m. Porost (umowa 35/2018)</t>
  </si>
  <si>
    <t>Przebudowa chodnika w m. Będzino (umowa 42/2018)</t>
  </si>
  <si>
    <t>Przebudowa chodnika w m. Sarbinowo (umowa 41/2018)</t>
  </si>
  <si>
    <t>Budowa odwodnienia wraz z remontem infrastruktury drogowej na drodze powiatowej nr 3525Z Mścice - Dobre - Stare Bielice  w m. Gniazdowo (umowa 27/2017)</t>
  </si>
  <si>
    <t>Przedsiębiorstwo Produkcyjno-Usługowo-Handlowe DROKON Kazimierz Jasik Sp.J.</t>
  </si>
  <si>
    <t>Przebudowa i remont dróg pwoaitowych w ramach poprawy bezpieczeństwa ruchu drogowego-przebudowa ciągu pieszego w m. Stare Bielice</t>
  </si>
  <si>
    <t>do 15-08-2025r.</t>
  </si>
  <si>
    <t xml:space="preserve">(główny księgowy)                                                                                 (rok,mc, dzień)                                                                                          (kierownik jednostki)      </t>
  </si>
  <si>
    <t>główny księgowy</t>
  </si>
  <si>
    <t>data</t>
  </si>
  <si>
    <t>Dyrektor</t>
  </si>
  <si>
    <t>główny księgowy                                                data                                                    Dyrektor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</si>
</sst>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70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top" wrapText="1"/>
    </xf>
    <xf numFmtId="0" fontId="6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43" fontId="8" fillId="0" borderId="1" xfId="1" applyFont="1" applyBorder="1" applyAlignment="1">
      <alignment vertical="center" wrapText="1"/>
    </xf>
    <xf numFmtId="43" fontId="8" fillId="2" borderId="1" xfId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43" fontId="6" fillId="0" borderId="3" xfId="1" applyFont="1" applyBorder="1" applyAlignment="1">
      <alignment vertical="center" wrapText="1"/>
    </xf>
    <xf numFmtId="43" fontId="6" fillId="0" borderId="1" xfId="1" applyFont="1" applyBorder="1" applyAlignment="1">
      <alignment vertical="center" wrapText="1"/>
    </xf>
    <xf numFmtId="43" fontId="6" fillId="0" borderId="0" xfId="0" applyNumberFormat="1" applyFont="1" applyAlignment="1">
      <alignment vertical="center" wrapText="1"/>
    </xf>
    <xf numFmtId="43" fontId="9" fillId="0" borderId="1" xfId="1" applyFont="1" applyBorder="1" applyAlignment="1">
      <alignment vertical="center" wrapText="1"/>
    </xf>
    <xf numFmtId="43" fontId="5" fillId="0" borderId="1" xfId="1" applyFont="1" applyBorder="1" applyAlignment="1">
      <alignment vertical="center" wrapText="1"/>
    </xf>
    <xf numFmtId="43" fontId="9" fillId="0" borderId="0" xfId="0" applyNumberFormat="1" applyFont="1" applyAlignment="1">
      <alignment vertical="center" wrapText="1"/>
    </xf>
    <xf numFmtId="43" fontId="9" fillId="0" borderId="0" xfId="0" applyNumberFormat="1" applyFont="1" applyBorder="1" applyAlignment="1">
      <alignment vertical="center" wrapText="1"/>
    </xf>
    <xf numFmtId="43" fontId="9" fillId="0" borderId="2" xfId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3" fontId="9" fillId="0" borderId="10" xfId="1" applyFont="1" applyBorder="1" applyAlignment="1">
      <alignment vertical="center" wrapText="1"/>
    </xf>
    <xf numFmtId="43" fontId="5" fillId="0" borderId="13" xfId="1" applyFont="1" applyBorder="1" applyAlignment="1">
      <alignment vertical="center" wrapText="1"/>
    </xf>
    <xf numFmtId="43" fontId="9" fillId="0" borderId="1" xfId="1" applyFont="1" applyBorder="1" applyAlignment="1">
      <alignment horizontal="left" vertical="top" wrapText="1"/>
    </xf>
    <xf numFmtId="43" fontId="9" fillId="0" borderId="1" xfId="1" applyFont="1" applyBorder="1" applyAlignment="1">
      <alignment horizontal="center" vertical="top" wrapText="1"/>
    </xf>
    <xf numFmtId="43" fontId="9" fillId="0" borderId="1" xfId="1" applyFont="1" applyBorder="1" applyAlignment="1">
      <alignment vertical="top" wrapText="1"/>
    </xf>
    <xf numFmtId="43" fontId="9" fillId="0" borderId="1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vertical="top" wrapText="1"/>
    </xf>
    <xf numFmtId="43" fontId="6" fillId="0" borderId="1" xfId="1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43" fontId="9" fillId="0" borderId="1" xfId="1" applyFont="1" applyBorder="1" applyAlignment="1" applyProtection="1">
      <alignment vertical="center" wrapText="1"/>
      <protection locked="0"/>
    </xf>
    <xf numFmtId="43" fontId="6" fillId="0" borderId="1" xfId="1" applyFont="1" applyBorder="1" applyAlignment="1" applyProtection="1">
      <alignment vertical="center" wrapText="1"/>
      <protection locked="0"/>
    </xf>
    <xf numFmtId="43" fontId="8" fillId="0" borderId="1" xfId="1" applyFont="1" applyBorder="1" applyAlignment="1" applyProtection="1">
      <alignment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9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3" fontId="6" fillId="0" borderId="0" xfId="1" applyFont="1" applyAlignment="1">
      <alignment vertical="center"/>
    </xf>
    <xf numFmtId="43" fontId="6" fillId="0" borderId="1" xfId="1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 wrapText="1"/>
    </xf>
    <xf numFmtId="43" fontId="6" fillId="0" borderId="1" xfId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justify" vertical="top" wrapText="1"/>
    </xf>
    <xf numFmtId="43" fontId="8" fillId="0" borderId="4" xfId="1" applyFont="1" applyBorder="1" applyAlignment="1">
      <alignment vertical="center" wrapText="1"/>
    </xf>
    <xf numFmtId="43" fontId="8" fillId="2" borderId="4" xfId="1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43" fontId="22" fillId="0" borderId="15" xfId="1" applyFont="1" applyBorder="1" applyAlignment="1">
      <alignment vertical="center"/>
    </xf>
    <xf numFmtId="43" fontId="8" fillId="0" borderId="15" xfId="1" applyFont="1" applyBorder="1" applyAlignment="1">
      <alignment vertical="center" wrapText="1"/>
    </xf>
    <xf numFmtId="43" fontId="8" fillId="0" borderId="16" xfId="1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17" xfId="0" applyFont="1" applyFill="1" applyBorder="1" applyAlignment="1">
      <alignment vertical="center" wrapText="1"/>
    </xf>
    <xf numFmtId="43" fontId="7" fillId="0" borderId="18" xfId="1" applyFont="1" applyBorder="1" applyAlignment="1">
      <alignment vertical="center" wrapText="1"/>
    </xf>
    <xf numFmtId="43" fontId="7" fillId="2" borderId="18" xfId="1" applyFont="1" applyFill="1" applyBorder="1" applyAlignment="1">
      <alignment vertical="center" wrapText="1"/>
    </xf>
    <xf numFmtId="43" fontId="7" fillId="0" borderId="19" xfId="1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43" fontId="8" fillId="0" borderId="21" xfId="1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43" fontId="8" fillId="0" borderId="23" xfId="1" applyFont="1" applyBorder="1" applyAlignment="1">
      <alignment vertical="center" wrapText="1"/>
    </xf>
    <xf numFmtId="43" fontId="8" fillId="2" borderId="23" xfId="1" applyFont="1" applyFill="1" applyBorder="1" applyAlignment="1">
      <alignment vertical="center" wrapText="1"/>
    </xf>
    <xf numFmtId="43" fontId="8" fillId="0" borderId="24" xfId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11" fillId="0" borderId="1" xfId="0" applyNumberFormat="1" applyFont="1" applyBorder="1" applyAlignment="1">
      <alignment horizontal="right" vertical="center" wrapText="1"/>
    </xf>
    <xf numFmtId="49" fontId="6" fillId="0" borderId="11" xfId="1" applyNumberFormat="1" applyFont="1" applyBorder="1" applyAlignment="1">
      <alignment horizontal="right" vertical="top" wrapText="1"/>
    </xf>
    <xf numFmtId="49" fontId="6" fillId="0" borderId="11" xfId="1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43" fontId="9" fillId="0" borderId="0" xfId="0" applyNumberFormat="1" applyFont="1" applyAlignment="1">
      <alignment horizontal="center" vertical="top" wrapText="1"/>
    </xf>
    <xf numFmtId="43" fontId="9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3" fontId="6" fillId="0" borderId="1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3" fontId="6" fillId="0" borderId="0" xfId="0" applyNumberFormat="1" applyFont="1" applyAlignment="1">
      <alignment horizontal="left" vertical="center" wrapText="1"/>
    </xf>
    <xf numFmtId="43" fontId="9" fillId="0" borderId="0" xfId="0" applyNumberFormat="1" applyFont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 applyProtection="1">
      <alignment horizontal="center" vertical="center" wrapText="1"/>
      <protection locked="0"/>
    </xf>
    <xf numFmtId="43" fontId="9" fillId="0" borderId="1" xfId="1" applyFont="1" applyFill="1" applyBorder="1" applyAlignment="1">
      <alignment horizontal="left" vertical="center" wrapText="1"/>
    </xf>
    <xf numFmtId="43" fontId="9" fillId="0" borderId="1" xfId="1" applyFont="1" applyFill="1" applyBorder="1" applyAlignment="1">
      <alignment horizontal="center" vertical="center" wrapText="1"/>
    </xf>
    <xf numFmtId="43" fontId="9" fillId="0" borderId="1" xfId="1" applyFont="1" applyFill="1" applyBorder="1" applyAlignment="1" applyProtection="1">
      <alignment horizontal="center" vertical="center" wrapText="1"/>
      <protection locked="0"/>
    </xf>
    <xf numFmtId="43" fontId="6" fillId="0" borderId="1" xfId="1" applyFont="1" applyFill="1" applyBorder="1" applyAlignment="1">
      <alignment vertical="center" wrapText="1"/>
    </xf>
    <xf numFmtId="0" fontId="22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6" fillId="0" borderId="4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43" fontId="8" fillId="0" borderId="2" xfId="1" applyFont="1" applyFill="1" applyBorder="1" applyAlignment="1" applyProtection="1">
      <alignment vertical="center" wrapText="1"/>
      <protection hidden="1"/>
    </xf>
    <xf numFmtId="43" fontId="8" fillId="0" borderId="9" xfId="1" applyFont="1" applyFill="1" applyBorder="1" applyAlignment="1" applyProtection="1">
      <alignment vertical="center" wrapText="1"/>
      <protection hidden="1"/>
    </xf>
    <xf numFmtId="43" fontId="8" fillId="0" borderId="3" xfId="1" applyFont="1" applyFill="1" applyBorder="1" applyAlignment="1" applyProtection="1">
      <alignment vertical="center" wrapText="1"/>
      <protection hidden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7" fillId="0" borderId="0" xfId="0" applyFont="1" applyAlignment="1">
      <alignment vertical="top" wrapText="1"/>
    </xf>
    <xf numFmtId="0" fontId="17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3" fillId="0" borderId="25" xfId="0" applyFont="1" applyBorder="1" applyAlignment="1">
      <alignment vertical="center"/>
    </xf>
    <xf numFmtId="0" fontId="6" fillId="0" borderId="25" xfId="0" applyFont="1" applyBorder="1" applyAlignment="1">
      <alignment vertical="center" wrapText="1"/>
    </xf>
    <xf numFmtId="43" fontId="11" fillId="0" borderId="4" xfId="1" applyFont="1" applyBorder="1" applyAlignment="1">
      <alignment vertical="center" wrapText="1"/>
    </xf>
    <xf numFmtId="0" fontId="17" fillId="0" borderId="0" xfId="0" applyFont="1" applyAlignment="1">
      <alignment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%20za&#322;&#261;cznika%20nr%207%20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Arkusz2"/>
      <sheetName val="Arkusz3"/>
    </sheetNames>
    <sheetDataSet>
      <sheetData sheetId="0"/>
      <sheetData sheetId="1">
        <row r="2">
          <cell r="C2">
            <v>2139792.0099999998</v>
          </cell>
        </row>
        <row r="4">
          <cell r="C4">
            <v>425300</v>
          </cell>
        </row>
        <row r="5">
          <cell r="C5">
            <v>73355.7</v>
          </cell>
        </row>
        <row r="6">
          <cell r="C6">
            <v>27360</v>
          </cell>
        </row>
        <row r="7">
          <cell r="C7">
            <v>25500</v>
          </cell>
        </row>
        <row r="8">
          <cell r="C8">
            <v>430132.88</v>
          </cell>
        </row>
        <row r="10">
          <cell r="C10">
            <v>42605.33</v>
          </cell>
        </row>
        <row r="11">
          <cell r="C11">
            <v>2689.76</v>
          </cell>
        </row>
        <row r="12">
          <cell r="C12">
            <v>156870.47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5" tint="-0.249977111117893"/>
    <pageSetUpPr fitToPage="1"/>
  </sheetPr>
  <dimension ref="A1:D37"/>
  <sheetViews>
    <sheetView tabSelected="1" zoomScaleNormal="100" workbookViewId="0">
      <selection activeCell="H13" sqref="H13"/>
    </sheetView>
  </sheetViews>
  <sheetFormatPr defaultColWidth="9.140625" defaultRowHeight="15" x14ac:dyDescent="0.25"/>
  <cols>
    <col min="1" max="1" width="4.28515625" style="9" customWidth="1"/>
    <col min="2" max="2" width="34" style="9" customWidth="1"/>
    <col min="3" max="3" width="66.42578125" style="9" customWidth="1"/>
    <col min="4" max="4" width="25.7109375" style="9" customWidth="1"/>
    <col min="5" max="16384" width="9.140625" style="9"/>
  </cols>
  <sheetData>
    <row r="1" spans="1:4" ht="20.25" customHeight="1" x14ac:dyDescent="0.25">
      <c r="A1" s="7" t="s">
        <v>11</v>
      </c>
    </row>
    <row r="2" spans="1:4" ht="20.25" customHeight="1" x14ac:dyDescent="0.25">
      <c r="A2" s="7" t="s">
        <v>0</v>
      </c>
      <c r="B2" s="8"/>
    </row>
    <row r="3" spans="1:4" ht="20.25" customHeight="1" x14ac:dyDescent="0.25">
      <c r="A3" s="7" t="s">
        <v>40</v>
      </c>
      <c r="B3" s="7"/>
    </row>
    <row r="4" spans="1:4" s="5" customFormat="1" ht="12.75" x14ac:dyDescent="0.25"/>
    <row r="5" spans="1:4" s="11" customFormat="1" ht="31.5" customHeight="1" x14ac:dyDescent="0.25">
      <c r="A5" s="134" t="s">
        <v>2</v>
      </c>
      <c r="B5" s="137" t="s">
        <v>41</v>
      </c>
      <c r="C5" s="138"/>
      <c r="D5" s="134" t="s">
        <v>56</v>
      </c>
    </row>
    <row r="6" spans="1:4" s="11" customFormat="1" ht="12.75" x14ac:dyDescent="0.25">
      <c r="A6" s="136">
        <v>1</v>
      </c>
      <c r="B6" s="136">
        <v>2</v>
      </c>
      <c r="C6" s="136">
        <v>3</v>
      </c>
      <c r="D6" s="136">
        <v>4</v>
      </c>
    </row>
    <row r="7" spans="1:4" s="2" customFormat="1" ht="42.75" customHeight="1" x14ac:dyDescent="0.25">
      <c r="A7" s="15">
        <v>1</v>
      </c>
      <c r="B7" s="15" t="s">
        <v>31</v>
      </c>
      <c r="C7" s="15" t="s">
        <v>129</v>
      </c>
      <c r="D7" s="15"/>
    </row>
    <row r="8" spans="1:4" s="2" customFormat="1" ht="42.75" customHeight="1" x14ac:dyDescent="0.25">
      <c r="A8" s="15"/>
      <c r="B8" s="15"/>
      <c r="C8" s="15" t="s">
        <v>151</v>
      </c>
      <c r="D8" s="15"/>
    </row>
    <row r="9" spans="1:4" s="2" customFormat="1" ht="41.25" customHeight="1" x14ac:dyDescent="0.25">
      <c r="A9" s="15"/>
      <c r="B9" s="15"/>
      <c r="C9" s="15" t="s">
        <v>39</v>
      </c>
      <c r="D9" s="15"/>
    </row>
    <row r="10" spans="1:4" s="2" customFormat="1" ht="47.25" customHeight="1" x14ac:dyDescent="0.25">
      <c r="A10" s="15">
        <v>2</v>
      </c>
      <c r="B10" s="15" t="s">
        <v>30</v>
      </c>
      <c r="C10" s="15" t="s">
        <v>129</v>
      </c>
      <c r="D10" s="15"/>
    </row>
    <row r="11" spans="1:4" s="2" customFormat="1" ht="47.25" customHeight="1" x14ac:dyDescent="0.25">
      <c r="A11" s="15"/>
      <c r="B11" s="15"/>
      <c r="C11" s="15" t="s">
        <v>151</v>
      </c>
      <c r="D11" s="15"/>
    </row>
    <row r="12" spans="1:4" s="2" customFormat="1" ht="47.25" customHeight="1" x14ac:dyDescent="0.25">
      <c r="A12" s="15"/>
      <c r="B12" s="15"/>
      <c r="C12" s="15" t="s">
        <v>39</v>
      </c>
      <c r="D12" s="15"/>
    </row>
    <row r="13" spans="1:4" s="2" customFormat="1" ht="44.25" customHeight="1" x14ac:dyDescent="0.25">
      <c r="A13" s="129">
        <v>3</v>
      </c>
      <c r="B13" s="15" t="s">
        <v>33</v>
      </c>
      <c r="C13" s="15" t="s">
        <v>34</v>
      </c>
      <c r="D13" s="15"/>
    </row>
    <row r="14" spans="1:4" s="2" customFormat="1" ht="32.25" customHeight="1" x14ac:dyDescent="0.25">
      <c r="A14" s="15">
        <v>4</v>
      </c>
      <c r="B14" s="15" t="s">
        <v>201</v>
      </c>
      <c r="C14" s="15" t="s">
        <v>202</v>
      </c>
      <c r="D14" s="15"/>
    </row>
    <row r="15" spans="1:4" s="2" customFormat="1" ht="32.25" customHeight="1" x14ac:dyDescent="0.25">
      <c r="A15" s="15"/>
      <c r="B15" s="15"/>
      <c r="C15" s="15" t="s">
        <v>203</v>
      </c>
      <c r="D15" s="15"/>
    </row>
    <row r="16" spans="1:4" s="2" customFormat="1" ht="31.5" customHeight="1" x14ac:dyDescent="0.25">
      <c r="A16" s="15">
        <v>5</v>
      </c>
      <c r="B16" s="15" t="s">
        <v>204</v>
      </c>
      <c r="C16" s="15" t="s">
        <v>202</v>
      </c>
      <c r="D16" s="15"/>
    </row>
    <row r="17" spans="1:4" s="2" customFormat="1" ht="33" customHeight="1" x14ac:dyDescent="0.25">
      <c r="A17" s="15"/>
      <c r="B17" s="15"/>
      <c r="C17" s="15" t="s">
        <v>203</v>
      </c>
      <c r="D17" s="15"/>
    </row>
    <row r="18" spans="1:4" s="2" customFormat="1" ht="33" customHeight="1" x14ac:dyDescent="0.25">
      <c r="A18" s="15"/>
      <c r="B18" s="15"/>
      <c r="C18" s="15" t="s">
        <v>205</v>
      </c>
      <c r="D18" s="15"/>
    </row>
    <row r="19" spans="1:4" s="2" customFormat="1" ht="33" customHeight="1" x14ac:dyDescent="0.25">
      <c r="A19" s="139">
        <v>6</v>
      </c>
      <c r="B19" s="139" t="s">
        <v>206</v>
      </c>
      <c r="C19" s="15" t="s">
        <v>207</v>
      </c>
      <c r="D19" s="15"/>
    </row>
    <row r="20" spans="1:4" s="2" customFormat="1" ht="33" customHeight="1" x14ac:dyDescent="0.25">
      <c r="A20" s="140"/>
      <c r="B20" s="140"/>
      <c r="C20" s="15" t="s">
        <v>208</v>
      </c>
      <c r="D20" s="15"/>
    </row>
    <row r="21" spans="1:4" s="2" customFormat="1" ht="60.75" customHeight="1" x14ac:dyDescent="0.25">
      <c r="A21" s="141"/>
      <c r="B21" s="141"/>
      <c r="C21" s="15" t="s">
        <v>209</v>
      </c>
      <c r="D21" s="15"/>
    </row>
    <row r="22" spans="1:4" s="2" customFormat="1" ht="25.5" x14ac:dyDescent="0.25">
      <c r="A22" s="129">
        <v>7</v>
      </c>
      <c r="B22" s="130" t="s">
        <v>32</v>
      </c>
      <c r="C22" s="15" t="s">
        <v>210</v>
      </c>
      <c r="D22" s="15"/>
    </row>
    <row r="23" spans="1:4" s="2" customFormat="1" ht="12.75" x14ac:dyDescent="0.25">
      <c r="A23" s="129">
        <v>8</v>
      </c>
      <c r="B23" s="14" t="s">
        <v>211</v>
      </c>
      <c r="C23" s="14" t="s">
        <v>36</v>
      </c>
      <c r="D23" s="15"/>
    </row>
    <row r="24" spans="1:4" s="2" customFormat="1" ht="12.75" x14ac:dyDescent="0.25">
      <c r="A24" s="15">
        <v>9</v>
      </c>
      <c r="B24" s="130" t="s">
        <v>212</v>
      </c>
      <c r="C24" s="14" t="s">
        <v>37</v>
      </c>
      <c r="D24" s="15"/>
    </row>
    <row r="25" spans="1:4" s="2" customFormat="1" ht="38.25" x14ac:dyDescent="0.25">
      <c r="A25" s="15"/>
      <c r="B25" s="85" t="s">
        <v>213</v>
      </c>
      <c r="C25" s="14" t="s">
        <v>214</v>
      </c>
      <c r="D25" s="15"/>
    </row>
    <row r="26" spans="1:4" s="2" customFormat="1" ht="12.75" x14ac:dyDescent="0.25">
      <c r="A26" s="129">
        <v>10</v>
      </c>
      <c r="B26" s="14" t="s">
        <v>215</v>
      </c>
      <c r="C26" s="14" t="s">
        <v>216</v>
      </c>
      <c r="D26" s="15"/>
    </row>
    <row r="27" spans="1:4" s="2" customFormat="1" ht="17.25" customHeight="1" x14ac:dyDescent="0.25">
      <c r="A27" s="129">
        <v>11</v>
      </c>
      <c r="B27" s="130" t="s">
        <v>217</v>
      </c>
      <c r="C27" s="14" t="s">
        <v>218</v>
      </c>
      <c r="D27" s="15"/>
    </row>
    <row r="28" spans="1:4" s="2" customFormat="1" ht="34.5" customHeight="1" x14ac:dyDescent="0.25">
      <c r="A28" s="129">
        <v>12</v>
      </c>
      <c r="B28" s="130" t="s">
        <v>38</v>
      </c>
      <c r="C28" s="14" t="s">
        <v>35</v>
      </c>
      <c r="D28" s="15"/>
    </row>
    <row r="29" spans="1:4" s="2" customFormat="1" ht="34.5" customHeight="1" x14ac:dyDescent="0.25">
      <c r="A29" s="59"/>
      <c r="B29" s="60"/>
      <c r="C29" s="61"/>
      <c r="D29" s="62"/>
    </row>
    <row r="30" spans="1:4" s="16" customFormat="1" ht="17.25" customHeight="1" x14ac:dyDescent="0.25"/>
    <row r="31" spans="1:4" s="16" customFormat="1" ht="17.25" customHeight="1" x14ac:dyDescent="0.25">
      <c r="B31" s="113" t="s">
        <v>219</v>
      </c>
      <c r="C31" s="113" t="s">
        <v>221</v>
      </c>
      <c r="D31" s="113" t="s">
        <v>159</v>
      </c>
    </row>
    <row r="32" spans="1:4" s="16" customFormat="1" ht="17.25" customHeight="1" x14ac:dyDescent="0.25">
      <c r="B32" s="113" t="s">
        <v>220</v>
      </c>
      <c r="C32" s="113" t="s">
        <v>222</v>
      </c>
      <c r="D32" s="113" t="s">
        <v>223</v>
      </c>
    </row>
    <row r="33" s="16" customFormat="1" ht="17.25" customHeight="1" x14ac:dyDescent="0.25"/>
    <row r="34" s="16" customFormat="1" ht="17.25" customHeight="1" x14ac:dyDescent="0.25"/>
    <row r="35" s="16" customFormat="1" ht="12.75" x14ac:dyDescent="0.25"/>
    <row r="36" s="16" customFormat="1" ht="12.75" x14ac:dyDescent="0.25"/>
    <row r="37" s="16" customFormat="1" ht="12.75" x14ac:dyDescent="0.25"/>
  </sheetData>
  <pageMargins left="0.31496062992125984" right="0.31496062992125984" top="0.94488188976377963" bottom="0.74803149606299213" header="0.31496062992125984" footer="0.31496062992125984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5" tint="-0.249977111117893"/>
  </sheetPr>
  <dimension ref="A1:F36"/>
  <sheetViews>
    <sheetView zoomScaleNormal="100" workbookViewId="0">
      <selection activeCell="B32" sqref="B32"/>
    </sheetView>
  </sheetViews>
  <sheetFormatPr defaultColWidth="9.140625" defaultRowHeight="15" x14ac:dyDescent="0.25"/>
  <cols>
    <col min="1" max="1" width="4.28515625" style="9" customWidth="1"/>
    <col min="2" max="2" width="60.7109375" style="9" customWidth="1"/>
    <col min="3" max="3" width="31.28515625" style="9" customWidth="1"/>
    <col min="4" max="4" width="27.28515625" style="9" customWidth="1"/>
    <col min="5" max="16384" width="9.140625" style="9"/>
  </cols>
  <sheetData>
    <row r="1" spans="1:6" ht="20.25" customHeight="1" x14ac:dyDescent="0.25">
      <c r="A1" s="7" t="s">
        <v>148</v>
      </c>
    </row>
    <row r="2" spans="1:6" ht="20.25" customHeight="1" x14ac:dyDescent="0.25">
      <c r="A2" s="7" t="s">
        <v>76</v>
      </c>
      <c r="B2" s="8"/>
    </row>
    <row r="3" spans="1:6" ht="20.25" customHeight="1" x14ac:dyDescent="0.25">
      <c r="A3" s="7" t="s">
        <v>83</v>
      </c>
      <c r="B3" s="7"/>
    </row>
    <row r="4" spans="1:6" s="5" customFormat="1" ht="12.75" x14ac:dyDescent="0.25"/>
    <row r="5" spans="1:6" s="11" customFormat="1" ht="24.75" customHeight="1" x14ac:dyDescent="0.25">
      <c r="A5" s="134" t="s">
        <v>2</v>
      </c>
      <c r="B5" s="134" t="s">
        <v>71</v>
      </c>
      <c r="C5" s="134" t="s">
        <v>77</v>
      </c>
      <c r="D5" s="134" t="s">
        <v>78</v>
      </c>
    </row>
    <row r="6" spans="1:6" s="1" customFormat="1" ht="12" x14ac:dyDescent="0.25">
      <c r="A6" s="21">
        <v>1</v>
      </c>
      <c r="B6" s="21">
        <v>2</v>
      </c>
      <c r="C6" s="21">
        <v>3</v>
      </c>
      <c r="D6" s="21">
        <v>4</v>
      </c>
    </row>
    <row r="7" spans="1:6" s="112" customFormat="1" ht="21.75" customHeight="1" x14ac:dyDescent="0.25">
      <c r="A7" s="71">
        <v>1</v>
      </c>
      <c r="B7" s="29" t="s">
        <v>79</v>
      </c>
      <c r="C7" s="109">
        <v>0</v>
      </c>
      <c r="D7" s="109">
        <v>0</v>
      </c>
    </row>
    <row r="8" spans="1:6" s="112" customFormat="1" ht="21.75" customHeight="1" x14ac:dyDescent="0.25">
      <c r="A8" s="71"/>
      <c r="B8" s="22" t="s">
        <v>81</v>
      </c>
      <c r="C8" s="109">
        <v>0</v>
      </c>
      <c r="D8" s="109">
        <v>0</v>
      </c>
    </row>
    <row r="9" spans="1:6" s="112" customFormat="1" ht="21.75" customHeight="1" x14ac:dyDescent="0.25">
      <c r="A9" s="71"/>
      <c r="B9" s="22"/>
      <c r="C9" s="109">
        <v>0</v>
      </c>
      <c r="D9" s="109">
        <v>0</v>
      </c>
    </row>
    <row r="10" spans="1:6" s="112" customFormat="1" ht="21.75" hidden="1" customHeight="1" x14ac:dyDescent="0.25">
      <c r="A10" s="71"/>
      <c r="B10" s="22"/>
      <c r="C10" s="109"/>
      <c r="D10" s="109"/>
    </row>
    <row r="11" spans="1:6" s="112" customFormat="1" ht="21.75" hidden="1" customHeight="1" x14ac:dyDescent="0.25">
      <c r="A11" s="71"/>
      <c r="B11" s="22"/>
      <c r="C11" s="109"/>
      <c r="D11" s="109"/>
    </row>
    <row r="12" spans="1:6" s="112" customFormat="1" ht="21.75" customHeight="1" x14ac:dyDescent="0.25">
      <c r="A12" s="71"/>
      <c r="B12" s="22" t="s">
        <v>82</v>
      </c>
      <c r="C12" s="109">
        <v>0</v>
      </c>
      <c r="D12" s="109">
        <v>0</v>
      </c>
    </row>
    <row r="13" spans="1:6" s="112" customFormat="1" ht="21.75" customHeight="1" x14ac:dyDescent="0.25">
      <c r="A13" s="71"/>
      <c r="B13" s="22"/>
      <c r="C13" s="109">
        <v>0</v>
      </c>
      <c r="D13" s="109">
        <v>0</v>
      </c>
      <c r="F13" s="64"/>
    </row>
    <row r="14" spans="1:6" s="112" customFormat="1" ht="21.75" hidden="1" customHeight="1" x14ac:dyDescent="0.25">
      <c r="A14" s="71"/>
      <c r="B14" s="22"/>
      <c r="C14" s="109"/>
      <c r="D14" s="109"/>
      <c r="F14" s="64"/>
    </row>
    <row r="15" spans="1:6" s="112" customFormat="1" ht="21.75" hidden="1" customHeight="1" x14ac:dyDescent="0.25">
      <c r="A15" s="71"/>
      <c r="B15" s="22"/>
      <c r="C15" s="109"/>
      <c r="D15" s="109"/>
    </row>
    <row r="16" spans="1:6" s="112" customFormat="1" ht="21.75" customHeight="1" x14ac:dyDescent="0.25">
      <c r="A16" s="71">
        <v>2</v>
      </c>
      <c r="B16" s="23" t="s">
        <v>80</v>
      </c>
      <c r="C16" s="109">
        <v>0</v>
      </c>
      <c r="D16" s="109">
        <v>0</v>
      </c>
    </row>
    <row r="17" spans="1:4" s="112" customFormat="1" ht="21.75" customHeight="1" x14ac:dyDescent="0.25">
      <c r="A17" s="71"/>
      <c r="B17" s="22" t="s">
        <v>81</v>
      </c>
      <c r="C17" s="109">
        <v>0</v>
      </c>
      <c r="D17" s="109">
        <v>0</v>
      </c>
    </row>
    <row r="18" spans="1:4" s="112" customFormat="1" ht="21.75" customHeight="1" x14ac:dyDescent="0.25">
      <c r="A18" s="71"/>
      <c r="B18" s="22"/>
      <c r="C18" s="109">
        <v>0</v>
      </c>
      <c r="D18" s="109">
        <v>0</v>
      </c>
    </row>
    <row r="19" spans="1:4" s="112" customFormat="1" ht="21.75" hidden="1" customHeight="1" x14ac:dyDescent="0.25">
      <c r="A19" s="39"/>
      <c r="B19" s="22"/>
      <c r="C19" s="109"/>
      <c r="D19" s="109"/>
    </row>
    <row r="20" spans="1:4" s="112" customFormat="1" ht="21.75" hidden="1" customHeight="1" x14ac:dyDescent="0.25">
      <c r="A20" s="39"/>
      <c r="B20" s="22"/>
      <c r="C20" s="109"/>
      <c r="D20" s="109"/>
    </row>
    <row r="21" spans="1:4" s="112" customFormat="1" ht="21.75" customHeight="1" x14ac:dyDescent="0.25">
      <c r="A21" s="39"/>
      <c r="B21" s="22" t="s">
        <v>82</v>
      </c>
      <c r="C21" s="109">
        <v>0</v>
      </c>
      <c r="D21" s="109">
        <v>0</v>
      </c>
    </row>
    <row r="22" spans="1:4" s="112" customFormat="1" ht="21.75" customHeight="1" x14ac:dyDescent="0.25">
      <c r="A22" s="39"/>
      <c r="B22" s="22"/>
      <c r="C22" s="109">
        <v>0</v>
      </c>
      <c r="D22" s="109">
        <v>0</v>
      </c>
    </row>
    <row r="23" spans="1:4" s="112" customFormat="1" ht="21.75" customHeight="1" x14ac:dyDescent="0.25">
      <c r="A23" s="39"/>
      <c r="B23" s="22"/>
      <c r="C23" s="109">
        <v>0</v>
      </c>
      <c r="D23" s="109">
        <v>0</v>
      </c>
    </row>
    <row r="24" spans="1:4" s="2" customFormat="1" ht="21.75" customHeight="1" x14ac:dyDescent="0.25">
      <c r="A24" s="39"/>
      <c r="B24" s="17"/>
      <c r="C24" s="109">
        <v>0</v>
      </c>
      <c r="D24" s="109">
        <v>0</v>
      </c>
    </row>
    <row r="25" spans="1:4" s="2" customFormat="1" ht="15.75" customHeight="1" x14ac:dyDescent="0.25"/>
    <row r="26" spans="1:4" s="2" customFormat="1" ht="42.75" customHeight="1" x14ac:dyDescent="0.25">
      <c r="A26" s="28"/>
    </row>
    <row r="27" spans="1:4" s="2" customFormat="1" ht="13.5" customHeight="1" x14ac:dyDescent="0.25">
      <c r="A27" s="167"/>
      <c r="B27" s="167" t="s">
        <v>266</v>
      </c>
      <c r="C27" s="167" t="s">
        <v>267</v>
      </c>
      <c r="D27" s="167" t="s">
        <v>268</v>
      </c>
    </row>
    <row r="28" spans="1:4" s="2" customFormat="1" ht="12.75" x14ac:dyDescent="0.25">
      <c r="A28" s="127"/>
      <c r="B28" s="128"/>
      <c r="C28" s="128"/>
      <c r="D28" s="128"/>
    </row>
    <row r="29" spans="1:4" s="2" customFormat="1" ht="12.75" x14ac:dyDescent="0.25"/>
    <row r="30" spans="1:4" s="2" customFormat="1" ht="12.75" x14ac:dyDescent="0.25"/>
    <row r="31" spans="1:4" s="2" customFormat="1" ht="12.75" x14ac:dyDescent="0.25"/>
    <row r="32" spans="1:4" s="2" customFormat="1" ht="12.75" x14ac:dyDescent="0.25"/>
    <row r="33" s="6" customFormat="1" ht="14.25" x14ac:dyDescent="0.25"/>
    <row r="34" s="6" customFormat="1" ht="14.25" x14ac:dyDescent="0.25"/>
    <row r="35" s="6" customFormat="1" ht="14.25" x14ac:dyDescent="0.25"/>
    <row r="36" s="6" customFormat="1" ht="14.25" x14ac:dyDescent="0.25"/>
  </sheetData>
  <pageMargins left="0.7" right="0.7" top="0.75" bottom="0.75" header="0.3" footer="0.3"/>
  <pageSetup paperSize="9" scale="9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5" tint="-0.249977111117893"/>
  </sheetPr>
  <dimension ref="A1:G29"/>
  <sheetViews>
    <sheetView topLeftCell="A19" workbookViewId="0">
      <selection activeCell="J6" sqref="J6"/>
    </sheetView>
  </sheetViews>
  <sheetFormatPr defaultColWidth="9.140625" defaultRowHeight="12.75" x14ac:dyDescent="0.25"/>
  <cols>
    <col min="1" max="1" width="4.28515625" style="16" customWidth="1"/>
    <col min="2" max="2" width="23.5703125" style="16" customWidth="1"/>
    <col min="3" max="3" width="41.7109375" style="16" customWidth="1"/>
    <col min="4" max="4" width="18.42578125" style="80" customWidth="1"/>
    <col min="5" max="5" width="23" style="16" customWidth="1"/>
    <col min="6" max="6" width="19.42578125" style="113" customWidth="1"/>
    <col min="7" max="7" width="17.85546875" style="16" customWidth="1"/>
    <col min="8" max="16384" width="9.140625" style="16"/>
  </cols>
  <sheetData>
    <row r="1" spans="1:7" x14ac:dyDescent="0.25">
      <c r="A1" s="79" t="s">
        <v>178</v>
      </c>
    </row>
    <row r="2" spans="1:7" x14ac:dyDescent="0.25">
      <c r="A2" s="79" t="s">
        <v>171</v>
      </c>
      <c r="B2" s="8"/>
    </row>
    <row r="3" spans="1:7" x14ac:dyDescent="0.25">
      <c r="A3" s="79" t="s">
        <v>172</v>
      </c>
      <c r="B3" s="79"/>
    </row>
    <row r="5" spans="1:7" s="11" customFormat="1" ht="75.75" customHeight="1" x14ac:dyDescent="0.25">
      <c r="A5" s="23" t="s">
        <v>2</v>
      </c>
      <c r="B5" s="23" t="s">
        <v>173</v>
      </c>
      <c r="C5" s="23" t="s">
        <v>174</v>
      </c>
      <c r="D5" s="168" t="s">
        <v>175</v>
      </c>
      <c r="E5" s="23" t="s">
        <v>176</v>
      </c>
      <c r="F5" s="23" t="s">
        <v>179</v>
      </c>
      <c r="G5" s="23" t="s">
        <v>177</v>
      </c>
    </row>
    <row r="6" spans="1:7" s="2" customFormat="1" ht="69" customHeight="1" x14ac:dyDescent="0.25">
      <c r="A6" s="22">
        <v>1</v>
      </c>
      <c r="B6" s="19" t="s">
        <v>185</v>
      </c>
      <c r="C6" s="22" t="s">
        <v>186</v>
      </c>
      <c r="D6" s="81">
        <v>8822.19</v>
      </c>
      <c r="E6" s="82" t="s">
        <v>180</v>
      </c>
      <c r="F6" s="39" t="s">
        <v>234</v>
      </c>
      <c r="G6" s="22"/>
    </row>
    <row r="7" spans="1:7" s="2" customFormat="1" ht="69" customHeight="1" x14ac:dyDescent="0.25">
      <c r="A7" s="22">
        <v>2</v>
      </c>
      <c r="B7" s="19" t="s">
        <v>232</v>
      </c>
      <c r="C7" s="22" t="s">
        <v>235</v>
      </c>
      <c r="D7" s="81">
        <v>311214.65000000002</v>
      </c>
      <c r="E7" s="82" t="s">
        <v>180</v>
      </c>
      <c r="F7" s="39" t="s">
        <v>236</v>
      </c>
      <c r="G7" s="22"/>
    </row>
    <row r="8" spans="1:7" s="2" customFormat="1" ht="69" customHeight="1" x14ac:dyDescent="0.25">
      <c r="A8" s="22">
        <v>3</v>
      </c>
      <c r="B8" s="19" t="s">
        <v>181</v>
      </c>
      <c r="C8" s="22" t="s">
        <v>184</v>
      </c>
      <c r="D8" s="81">
        <v>135380.59</v>
      </c>
      <c r="E8" s="22" t="s">
        <v>182</v>
      </c>
      <c r="F8" s="39" t="s">
        <v>237</v>
      </c>
      <c r="G8" s="22"/>
    </row>
    <row r="9" spans="1:7" s="2" customFormat="1" ht="69" customHeight="1" x14ac:dyDescent="0.25">
      <c r="A9" s="22">
        <v>4</v>
      </c>
      <c r="B9" s="19" t="s">
        <v>183</v>
      </c>
      <c r="C9" s="22" t="s">
        <v>187</v>
      </c>
      <c r="D9" s="81">
        <v>61924.43</v>
      </c>
      <c r="E9" s="22" t="s">
        <v>182</v>
      </c>
      <c r="F9" s="39" t="s">
        <v>238</v>
      </c>
      <c r="G9" s="22"/>
    </row>
    <row r="10" spans="1:7" s="2" customFormat="1" ht="69" customHeight="1" x14ac:dyDescent="0.25">
      <c r="A10" s="22">
        <v>5</v>
      </c>
      <c r="B10" s="19" t="s">
        <v>193</v>
      </c>
      <c r="C10" s="39" t="s">
        <v>258</v>
      </c>
      <c r="D10" s="83">
        <v>4440</v>
      </c>
      <c r="E10" s="22" t="s">
        <v>180</v>
      </c>
      <c r="F10" s="84" t="s">
        <v>239</v>
      </c>
      <c r="G10" s="39"/>
    </row>
    <row r="11" spans="1:7" s="2" customFormat="1" ht="69" customHeight="1" x14ac:dyDescent="0.25">
      <c r="A11" s="22">
        <v>6</v>
      </c>
      <c r="B11" s="119" t="s">
        <v>194</v>
      </c>
      <c r="C11" s="39" t="s">
        <v>259</v>
      </c>
      <c r="D11" s="83">
        <v>4610.84</v>
      </c>
      <c r="E11" s="22" t="s">
        <v>180</v>
      </c>
      <c r="F11" s="84" t="s">
        <v>239</v>
      </c>
      <c r="G11" s="17"/>
    </row>
    <row r="12" spans="1:7" s="2" customFormat="1" ht="69" customHeight="1" x14ac:dyDescent="0.25">
      <c r="A12" s="22">
        <v>7</v>
      </c>
      <c r="B12" s="119" t="s">
        <v>194</v>
      </c>
      <c r="C12" s="39" t="s">
        <v>260</v>
      </c>
      <c r="D12" s="83">
        <v>2903.66</v>
      </c>
      <c r="E12" s="22" t="s">
        <v>180</v>
      </c>
      <c r="F12" s="84" t="s">
        <v>239</v>
      </c>
      <c r="G12" s="17"/>
    </row>
    <row r="13" spans="1:7" s="2" customFormat="1" ht="69" customHeight="1" x14ac:dyDescent="0.25">
      <c r="A13" s="22">
        <v>8</v>
      </c>
      <c r="B13" s="19" t="s">
        <v>183</v>
      </c>
      <c r="C13" s="22" t="s">
        <v>191</v>
      </c>
      <c r="D13" s="81">
        <v>88040.68</v>
      </c>
      <c r="E13" s="22" t="s">
        <v>182</v>
      </c>
      <c r="F13" s="39" t="s">
        <v>240</v>
      </c>
      <c r="G13" s="22"/>
    </row>
    <row r="14" spans="1:7" s="2" customFormat="1" ht="69" customHeight="1" x14ac:dyDescent="0.25">
      <c r="A14" s="22">
        <v>9</v>
      </c>
      <c r="B14" s="19" t="s">
        <v>185</v>
      </c>
      <c r="C14" s="22" t="s">
        <v>188</v>
      </c>
      <c r="D14" s="81">
        <v>56826</v>
      </c>
      <c r="E14" s="22" t="s">
        <v>180</v>
      </c>
      <c r="F14" s="39" t="s">
        <v>241</v>
      </c>
      <c r="G14" s="22"/>
    </row>
    <row r="15" spans="1:7" s="2" customFormat="1" ht="69" customHeight="1" x14ac:dyDescent="0.25">
      <c r="A15" s="22">
        <v>10</v>
      </c>
      <c r="B15" s="19" t="s">
        <v>183</v>
      </c>
      <c r="C15" s="22" t="s">
        <v>192</v>
      </c>
      <c r="D15" s="81">
        <v>31249.88</v>
      </c>
      <c r="E15" s="22" t="s">
        <v>182</v>
      </c>
      <c r="F15" s="39" t="s">
        <v>242</v>
      </c>
      <c r="G15" s="22"/>
    </row>
    <row r="16" spans="1:7" s="2" customFormat="1" ht="69" customHeight="1" x14ac:dyDescent="0.25">
      <c r="A16" s="22">
        <v>11</v>
      </c>
      <c r="B16" s="19" t="s">
        <v>189</v>
      </c>
      <c r="C16" s="19" t="s">
        <v>190</v>
      </c>
      <c r="D16" s="81">
        <v>217402.72</v>
      </c>
      <c r="E16" s="22" t="s">
        <v>180</v>
      </c>
      <c r="F16" s="39" t="s">
        <v>243</v>
      </c>
      <c r="G16" s="22"/>
    </row>
    <row r="17" spans="1:7" s="2" customFormat="1" ht="69" customHeight="1" x14ac:dyDescent="0.25">
      <c r="A17" s="22">
        <v>12</v>
      </c>
      <c r="B17" s="119" t="s">
        <v>195</v>
      </c>
      <c r="C17" s="17" t="s">
        <v>261</v>
      </c>
      <c r="D17" s="83">
        <v>3807.28</v>
      </c>
      <c r="E17" s="22" t="s">
        <v>180</v>
      </c>
      <c r="F17" s="84" t="s">
        <v>244</v>
      </c>
      <c r="G17" s="17"/>
    </row>
    <row r="18" spans="1:7" s="2" customFormat="1" ht="69" customHeight="1" x14ac:dyDescent="0.25">
      <c r="A18" s="22">
        <v>13</v>
      </c>
      <c r="B18" s="19" t="s">
        <v>189</v>
      </c>
      <c r="C18" s="22" t="s">
        <v>245</v>
      </c>
      <c r="D18" s="81">
        <v>220198.62</v>
      </c>
      <c r="E18" s="22" t="s">
        <v>180</v>
      </c>
      <c r="F18" s="39" t="s">
        <v>246</v>
      </c>
      <c r="G18" s="22"/>
    </row>
    <row r="19" spans="1:7" s="2" customFormat="1" ht="69" customHeight="1" x14ac:dyDescent="0.25">
      <c r="A19" s="22">
        <v>14</v>
      </c>
      <c r="B19" s="19" t="s">
        <v>247</v>
      </c>
      <c r="C19" s="22" t="s">
        <v>248</v>
      </c>
      <c r="D19" s="81">
        <v>40785</v>
      </c>
      <c r="E19" s="22" t="s">
        <v>180</v>
      </c>
      <c r="F19" s="39" t="s">
        <v>249</v>
      </c>
      <c r="G19" s="22"/>
    </row>
    <row r="20" spans="1:7" ht="69" customHeight="1" x14ac:dyDescent="0.25">
      <c r="A20" s="22">
        <v>15</v>
      </c>
      <c r="B20" s="119" t="s">
        <v>250</v>
      </c>
      <c r="C20" s="17" t="s">
        <v>251</v>
      </c>
      <c r="D20" s="114">
        <v>6997.23</v>
      </c>
      <c r="E20" s="22" t="s">
        <v>180</v>
      </c>
      <c r="F20" s="115" t="s">
        <v>252</v>
      </c>
      <c r="G20" s="116"/>
    </row>
    <row r="21" spans="1:7" ht="69" customHeight="1" x14ac:dyDescent="0.25">
      <c r="A21" s="22">
        <v>16</v>
      </c>
      <c r="B21" s="19" t="s">
        <v>230</v>
      </c>
      <c r="C21" s="22" t="s">
        <v>231</v>
      </c>
      <c r="D21" s="114">
        <v>158109.25</v>
      </c>
      <c r="E21" s="22" t="s">
        <v>180</v>
      </c>
      <c r="F21" s="115" t="s">
        <v>253</v>
      </c>
      <c r="G21" s="116"/>
    </row>
    <row r="22" spans="1:7" ht="69" customHeight="1" x14ac:dyDescent="0.25">
      <c r="A22" s="22">
        <v>17</v>
      </c>
      <c r="B22" s="19" t="s">
        <v>232</v>
      </c>
      <c r="C22" s="22" t="s">
        <v>233</v>
      </c>
      <c r="D22" s="114">
        <v>129887.3</v>
      </c>
      <c r="E22" s="22" t="s">
        <v>180</v>
      </c>
      <c r="F22" s="115" t="s">
        <v>254</v>
      </c>
      <c r="G22" s="116"/>
    </row>
    <row r="23" spans="1:7" ht="69" customHeight="1" x14ac:dyDescent="0.25">
      <c r="A23" s="22">
        <v>18</v>
      </c>
      <c r="B23" s="119" t="s">
        <v>262</v>
      </c>
      <c r="C23" s="17" t="s">
        <v>263</v>
      </c>
      <c r="D23" s="114">
        <v>5524.16</v>
      </c>
      <c r="E23" s="22" t="s">
        <v>180</v>
      </c>
      <c r="F23" s="39" t="s">
        <v>264</v>
      </c>
      <c r="G23" s="17"/>
    </row>
    <row r="24" spans="1:7" ht="69" customHeight="1" x14ac:dyDescent="0.25">
      <c r="A24" s="22">
        <v>19</v>
      </c>
      <c r="B24" s="19" t="s">
        <v>232</v>
      </c>
      <c r="C24" s="22" t="s">
        <v>235</v>
      </c>
      <c r="D24" s="114">
        <v>133377.71</v>
      </c>
      <c r="E24" s="22" t="s">
        <v>180</v>
      </c>
      <c r="F24" s="115" t="s">
        <v>255</v>
      </c>
      <c r="G24" s="116"/>
    </row>
    <row r="25" spans="1:7" s="2" customFormat="1" x14ac:dyDescent="0.25">
      <c r="D25" s="80"/>
      <c r="F25" s="112"/>
    </row>
    <row r="26" spans="1:7" s="2" customFormat="1" x14ac:dyDescent="0.25">
      <c r="D26" s="80"/>
      <c r="F26" s="112"/>
    </row>
    <row r="27" spans="1:7" s="2" customFormat="1" x14ac:dyDescent="0.25">
      <c r="D27" s="80"/>
      <c r="F27" s="112"/>
    </row>
    <row r="28" spans="1:7" s="2" customFormat="1" ht="25.5" x14ac:dyDescent="0.25">
      <c r="B28" s="2" t="s">
        <v>196</v>
      </c>
      <c r="D28" s="80" t="s">
        <v>197</v>
      </c>
      <c r="F28" s="112" t="s">
        <v>198</v>
      </c>
    </row>
    <row r="29" spans="1:7" x14ac:dyDescent="0.25">
      <c r="B29" s="16" t="s">
        <v>199</v>
      </c>
      <c r="D29" s="80" t="s">
        <v>200</v>
      </c>
      <c r="F29" s="113" t="s">
        <v>170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5" tint="-0.249977111117893"/>
    <pageSetUpPr fitToPage="1"/>
  </sheetPr>
  <dimension ref="A1:S28"/>
  <sheetViews>
    <sheetView topLeftCell="B10" zoomScaleNormal="100" workbookViewId="0">
      <selection sqref="A1:XFD1048576"/>
    </sheetView>
  </sheetViews>
  <sheetFormatPr defaultColWidth="9.140625" defaultRowHeight="15" x14ac:dyDescent="0.25"/>
  <cols>
    <col min="1" max="1" width="7.7109375" style="9" customWidth="1"/>
    <col min="2" max="2" width="28.28515625" style="9" customWidth="1"/>
    <col min="3" max="3" width="15.140625" style="9" customWidth="1"/>
    <col min="4" max="4" width="10.7109375" style="9" customWidth="1"/>
    <col min="5" max="5" width="15.42578125" style="9" customWidth="1"/>
    <col min="6" max="6" width="17.140625" style="9" customWidth="1"/>
    <col min="7" max="7" width="13.5703125" style="9" customWidth="1"/>
    <col min="8" max="8" width="11" style="9" customWidth="1"/>
    <col min="9" max="9" width="12.85546875" style="9" customWidth="1"/>
    <col min="10" max="10" width="11" style="9" customWidth="1"/>
    <col min="11" max="11" width="13.140625" style="9" bestFit="1" customWidth="1"/>
    <col min="12" max="12" width="13.85546875" style="9" customWidth="1"/>
    <col min="13" max="13" width="14.85546875" style="9" customWidth="1"/>
    <col min="14" max="16" width="13.7109375" style="9" customWidth="1"/>
    <col min="17" max="17" width="16" style="9" customWidth="1"/>
    <col min="18" max="19" width="15.7109375" style="9" customWidth="1"/>
    <col min="20" max="16384" width="9.140625" style="9"/>
  </cols>
  <sheetData>
    <row r="1" spans="1:19" ht="20.25" customHeight="1" x14ac:dyDescent="0.25">
      <c r="A1" s="7" t="s">
        <v>10</v>
      </c>
    </row>
    <row r="2" spans="1:19" ht="20.25" customHeight="1" x14ac:dyDescent="0.25">
      <c r="A2" s="7" t="s">
        <v>1</v>
      </c>
      <c r="B2" s="8"/>
    </row>
    <row r="3" spans="1:19" ht="20.25" customHeight="1" x14ac:dyDescent="0.25">
      <c r="A3" s="7" t="s">
        <v>29</v>
      </c>
      <c r="B3" s="7"/>
    </row>
    <row r="4" spans="1:19" ht="20.25" customHeight="1" x14ac:dyDescent="0.25">
      <c r="A4" s="7"/>
      <c r="B4" s="7"/>
    </row>
    <row r="5" spans="1:19" s="3" customFormat="1" ht="30.75" customHeight="1" x14ac:dyDescent="0.25">
      <c r="A5" s="142" t="s">
        <v>2</v>
      </c>
      <c r="B5" s="142" t="s">
        <v>153</v>
      </c>
      <c r="C5" s="142" t="s">
        <v>130</v>
      </c>
      <c r="D5" s="142" t="s">
        <v>132</v>
      </c>
      <c r="E5" s="142"/>
      <c r="F5" s="142"/>
      <c r="G5" s="142" t="s">
        <v>131</v>
      </c>
      <c r="H5" s="143" t="s">
        <v>133</v>
      </c>
      <c r="I5" s="144"/>
      <c r="J5" s="144"/>
      <c r="K5" s="145"/>
      <c r="L5" s="142" t="s">
        <v>135</v>
      </c>
      <c r="M5" s="142" t="s">
        <v>136</v>
      </c>
      <c r="N5" s="146" t="s">
        <v>137</v>
      </c>
      <c r="O5" s="147"/>
      <c r="P5" s="147"/>
      <c r="Q5" s="148"/>
      <c r="R5" s="142" t="s">
        <v>8</v>
      </c>
      <c r="S5" s="142"/>
    </row>
    <row r="6" spans="1:19" s="3" customFormat="1" ht="71.25" customHeight="1" x14ac:dyDescent="0.25">
      <c r="A6" s="142"/>
      <c r="B6" s="142"/>
      <c r="C6" s="142"/>
      <c r="D6" s="132" t="s">
        <v>28</v>
      </c>
      <c r="E6" s="132" t="s">
        <v>3</v>
      </c>
      <c r="F6" s="132" t="s">
        <v>42</v>
      </c>
      <c r="G6" s="142"/>
      <c r="H6" s="132" t="s">
        <v>28</v>
      </c>
      <c r="I6" s="132" t="s">
        <v>4</v>
      </c>
      <c r="J6" s="132" t="s">
        <v>5</v>
      </c>
      <c r="K6" s="132" t="s">
        <v>43</v>
      </c>
      <c r="L6" s="142"/>
      <c r="M6" s="142"/>
      <c r="N6" s="37" t="s">
        <v>6</v>
      </c>
      <c r="O6" s="38" t="s">
        <v>134</v>
      </c>
      <c r="P6" s="37" t="s">
        <v>7</v>
      </c>
      <c r="Q6" s="37" t="s">
        <v>138</v>
      </c>
      <c r="R6" s="132" t="s">
        <v>139</v>
      </c>
      <c r="S6" s="132" t="s">
        <v>140</v>
      </c>
    </row>
    <row r="7" spans="1:19" s="3" customFormat="1" ht="11.25" x14ac:dyDescent="0.25">
      <c r="A7" s="78">
        <v>1</v>
      </c>
      <c r="B7" s="132">
        <v>2</v>
      </c>
      <c r="C7" s="132">
        <v>3</v>
      </c>
      <c r="D7" s="132">
        <v>4</v>
      </c>
      <c r="E7" s="132">
        <v>5</v>
      </c>
      <c r="F7" s="132">
        <v>6</v>
      </c>
      <c r="G7" s="132">
        <v>7</v>
      </c>
      <c r="H7" s="132">
        <v>8</v>
      </c>
      <c r="I7" s="132">
        <v>9</v>
      </c>
      <c r="J7" s="132">
        <v>10</v>
      </c>
      <c r="K7" s="132">
        <v>11</v>
      </c>
      <c r="L7" s="132">
        <v>12</v>
      </c>
      <c r="M7" s="132">
        <v>13</v>
      </c>
      <c r="N7" s="37">
        <v>14</v>
      </c>
      <c r="O7" s="37">
        <v>15</v>
      </c>
      <c r="P7" s="37">
        <v>16</v>
      </c>
      <c r="Q7" s="37">
        <v>17</v>
      </c>
      <c r="R7" s="132">
        <v>18</v>
      </c>
      <c r="S7" s="132">
        <v>19</v>
      </c>
    </row>
    <row r="8" spans="1:19" s="4" customFormat="1" ht="21.75" customHeight="1" thickBot="1" x14ac:dyDescent="0.3">
      <c r="A8" s="78">
        <v>1</v>
      </c>
      <c r="B8" s="94" t="s">
        <v>31</v>
      </c>
      <c r="C8" s="86">
        <v>22280.07</v>
      </c>
      <c r="D8" s="86">
        <v>0</v>
      </c>
      <c r="E8" s="86">
        <v>0</v>
      </c>
      <c r="F8" s="86">
        <v>0</v>
      </c>
      <c r="G8" s="86">
        <f>D8+E8+F8</f>
        <v>0</v>
      </c>
      <c r="H8" s="86">
        <v>0</v>
      </c>
      <c r="I8" s="86">
        <v>0</v>
      </c>
      <c r="J8" s="86"/>
      <c r="K8" s="86">
        <v>0</v>
      </c>
      <c r="L8" s="86">
        <f>H8+I8+J8+K8</f>
        <v>0</v>
      </c>
      <c r="M8" s="86">
        <f>C8+G8-L8</f>
        <v>22280.07</v>
      </c>
      <c r="N8" s="87">
        <v>22280.07</v>
      </c>
      <c r="O8" s="87">
        <v>0</v>
      </c>
      <c r="P8" s="87"/>
      <c r="Q8" s="87">
        <f>N8+O8-P8</f>
        <v>22280.07</v>
      </c>
      <c r="R8" s="86">
        <f>C8-N8</f>
        <v>0</v>
      </c>
      <c r="S8" s="86">
        <f>M8-Q8</f>
        <v>0</v>
      </c>
    </row>
    <row r="9" spans="1:19" s="43" customFormat="1" ht="21.75" customHeight="1" x14ac:dyDescent="0.25">
      <c r="A9" s="92">
        <v>2</v>
      </c>
      <c r="B9" s="95" t="s">
        <v>154</v>
      </c>
      <c r="C9" s="96">
        <f>SUM(C10:C19)</f>
        <v>719676777.01000011</v>
      </c>
      <c r="D9" s="96">
        <f t="shared" ref="D9:S9" si="0">SUM(D10:D19)</f>
        <v>0</v>
      </c>
      <c r="E9" s="96"/>
      <c r="F9" s="96">
        <f t="shared" si="0"/>
        <v>21267774.389999997</v>
      </c>
      <c r="G9" s="96">
        <f t="shared" si="0"/>
        <v>44536636.690000005</v>
      </c>
      <c r="H9" s="96">
        <f t="shared" si="0"/>
        <v>0</v>
      </c>
      <c r="I9" s="96"/>
      <c r="J9" s="96"/>
      <c r="K9" s="96"/>
      <c r="L9" s="96">
        <f t="shared" si="0"/>
        <v>26818818.959999997</v>
      </c>
      <c r="M9" s="96">
        <f>C9+G9-L9</f>
        <v>737394594.74000013</v>
      </c>
      <c r="N9" s="97">
        <f t="shared" si="0"/>
        <v>557570878.32999992</v>
      </c>
      <c r="O9" s="97">
        <f t="shared" si="0"/>
        <v>36073134.810000002</v>
      </c>
      <c r="P9" s="97">
        <f t="shared" si="0"/>
        <v>22648847.460000001</v>
      </c>
      <c r="Q9" s="97">
        <f>SUM(Q10:Q19)</f>
        <v>570995165.68000007</v>
      </c>
      <c r="R9" s="96">
        <f t="shared" si="0"/>
        <v>162105898.67999995</v>
      </c>
      <c r="S9" s="98">
        <f t="shared" si="0"/>
        <v>166399429.06000006</v>
      </c>
    </row>
    <row r="10" spans="1:19" s="4" customFormat="1" ht="21.75" customHeight="1" x14ac:dyDescent="0.25">
      <c r="A10" s="92" t="s">
        <v>84</v>
      </c>
      <c r="B10" s="99" t="s">
        <v>94</v>
      </c>
      <c r="C10" s="41">
        <v>3161773.39</v>
      </c>
      <c r="D10" s="41"/>
      <c r="E10" s="41"/>
      <c r="F10" s="41">
        <v>6858953</v>
      </c>
      <c r="G10" s="41">
        <f t="shared" ref="G10:G20" si="1">D10+E10+F10</f>
        <v>6858953</v>
      </c>
      <c r="H10" s="41"/>
      <c r="I10" s="41"/>
      <c r="J10" s="41"/>
      <c r="K10" s="41">
        <v>125848.72</v>
      </c>
      <c r="L10" s="41">
        <f t="shared" ref="L10:L20" si="2">H10+I10+J10+K10</f>
        <v>125848.72</v>
      </c>
      <c r="M10" s="41">
        <f t="shared" ref="M10:M20" si="3">C10+G10-L10</f>
        <v>9894877.6699999999</v>
      </c>
      <c r="N10" s="149"/>
      <c r="O10" s="150"/>
      <c r="P10" s="150"/>
      <c r="Q10" s="151"/>
      <c r="R10" s="41">
        <f t="shared" ref="R10:R20" si="4">C10-N10</f>
        <v>3161773.39</v>
      </c>
      <c r="S10" s="100">
        <f t="shared" ref="S10:S20" si="5">M10-Q10</f>
        <v>9894877.6699999999</v>
      </c>
    </row>
    <row r="11" spans="1:19" s="4" customFormat="1" ht="51.75" customHeight="1" x14ac:dyDescent="0.25">
      <c r="A11" s="92" t="s">
        <v>85</v>
      </c>
      <c r="B11" s="99" t="s">
        <v>95</v>
      </c>
      <c r="C11" s="41">
        <v>631258.93999999994</v>
      </c>
      <c r="D11" s="41"/>
      <c r="E11" s="41"/>
      <c r="F11" s="41"/>
      <c r="G11" s="41">
        <f t="shared" si="1"/>
        <v>0</v>
      </c>
      <c r="H11" s="41"/>
      <c r="I11" s="41"/>
      <c r="J11" s="41"/>
      <c r="K11" s="41"/>
      <c r="L11" s="41">
        <f t="shared" si="2"/>
        <v>0</v>
      </c>
      <c r="M11" s="41">
        <f t="shared" si="3"/>
        <v>631258.93999999994</v>
      </c>
      <c r="N11" s="42">
        <v>128909.52</v>
      </c>
      <c r="O11" s="42">
        <v>16773.07</v>
      </c>
      <c r="P11" s="42"/>
      <c r="Q11" s="42">
        <f>N11+O11-P11</f>
        <v>145682.59</v>
      </c>
      <c r="R11" s="41">
        <f t="shared" si="4"/>
        <v>502349.41999999993</v>
      </c>
      <c r="S11" s="100">
        <f t="shared" si="5"/>
        <v>485576.35</v>
      </c>
    </row>
    <row r="12" spans="1:19" s="4" customFormat="1" ht="21.75" customHeight="1" x14ac:dyDescent="0.25">
      <c r="A12" s="92" t="s">
        <v>86</v>
      </c>
      <c r="B12" s="99" t="s">
        <v>96</v>
      </c>
      <c r="C12" s="41">
        <v>704817169.14999998</v>
      </c>
      <c r="D12" s="41"/>
      <c r="E12" s="41">
        <v>23249797.300000001</v>
      </c>
      <c r="F12" s="41">
        <v>14287959.65</v>
      </c>
      <c r="G12" s="41">
        <f t="shared" si="1"/>
        <v>37537756.950000003</v>
      </c>
      <c r="H12" s="41"/>
      <c r="I12" s="41"/>
      <c r="J12" s="41"/>
      <c r="K12" s="41">
        <v>26685275.239999998</v>
      </c>
      <c r="L12" s="41">
        <f t="shared" si="2"/>
        <v>26685275.239999998</v>
      </c>
      <c r="M12" s="41">
        <f t="shared" si="3"/>
        <v>715669650.86000001</v>
      </c>
      <c r="N12" s="42">
        <v>548118389.58000004</v>
      </c>
      <c r="O12" s="42">
        <f>32092221.21+2786125.06</f>
        <v>34878346.270000003</v>
      </c>
      <c r="P12" s="42">
        <f>22641147.89+4.57</f>
        <v>22641152.460000001</v>
      </c>
      <c r="Q12" s="42">
        <f t="shared" ref="Q12:Q20" si="6">N12+O12-P12</f>
        <v>560355583.38999999</v>
      </c>
      <c r="R12" s="41">
        <f t="shared" si="4"/>
        <v>156698779.56999993</v>
      </c>
      <c r="S12" s="100">
        <f t="shared" si="5"/>
        <v>155314067.47000003</v>
      </c>
    </row>
    <row r="13" spans="1:19" s="4" customFormat="1" ht="21.75" customHeight="1" x14ac:dyDescent="0.25">
      <c r="A13" s="92" t="s">
        <v>87</v>
      </c>
      <c r="B13" s="99" t="s">
        <v>97</v>
      </c>
      <c r="C13" s="41">
        <v>8684.2000000000007</v>
      </c>
      <c r="D13" s="41"/>
      <c r="E13" s="41"/>
      <c r="F13" s="70"/>
      <c r="G13" s="41">
        <f t="shared" si="1"/>
        <v>0</v>
      </c>
      <c r="H13" s="41"/>
      <c r="I13" s="41"/>
      <c r="J13" s="41"/>
      <c r="K13" s="41"/>
      <c r="L13" s="41">
        <f t="shared" si="2"/>
        <v>0</v>
      </c>
      <c r="M13" s="41">
        <f t="shared" si="3"/>
        <v>8684.2000000000007</v>
      </c>
      <c r="N13" s="42">
        <v>8684.2000000000007</v>
      </c>
      <c r="O13" s="42"/>
      <c r="P13" s="42"/>
      <c r="Q13" s="42">
        <f t="shared" si="6"/>
        <v>8684.2000000000007</v>
      </c>
      <c r="R13" s="41">
        <f t="shared" si="4"/>
        <v>0</v>
      </c>
      <c r="S13" s="100">
        <f t="shared" si="5"/>
        <v>0</v>
      </c>
    </row>
    <row r="14" spans="1:19" s="4" customFormat="1" ht="33.75" customHeight="1" x14ac:dyDescent="0.25">
      <c r="A14" s="92" t="s">
        <v>88</v>
      </c>
      <c r="B14" s="99" t="s">
        <v>98</v>
      </c>
      <c r="C14" s="41">
        <v>23984.45</v>
      </c>
      <c r="D14" s="41"/>
      <c r="E14" s="41"/>
      <c r="F14" s="70"/>
      <c r="G14" s="41">
        <f t="shared" si="1"/>
        <v>0</v>
      </c>
      <c r="H14" s="41"/>
      <c r="I14" s="41"/>
      <c r="J14" s="41"/>
      <c r="K14" s="41"/>
      <c r="L14" s="41">
        <f t="shared" si="2"/>
        <v>0</v>
      </c>
      <c r="M14" s="41">
        <f t="shared" si="3"/>
        <v>23984.45</v>
      </c>
      <c r="N14" s="42">
        <v>19990.89</v>
      </c>
      <c r="O14" s="42">
        <v>1997.6</v>
      </c>
      <c r="P14" s="42"/>
      <c r="Q14" s="42">
        <f>N14+O14</f>
        <v>21988.489999999998</v>
      </c>
      <c r="R14" s="41">
        <f t="shared" si="4"/>
        <v>3993.5600000000013</v>
      </c>
      <c r="S14" s="100">
        <f t="shared" si="5"/>
        <v>1995.9600000000028</v>
      </c>
    </row>
    <row r="15" spans="1:19" s="4" customFormat="1" ht="27" customHeight="1" x14ac:dyDescent="0.25">
      <c r="A15" s="92" t="s">
        <v>89</v>
      </c>
      <c r="B15" s="99" t="s">
        <v>99</v>
      </c>
      <c r="C15" s="41">
        <v>6384915.3300000001</v>
      </c>
      <c r="D15" s="41"/>
      <c r="E15" s="41"/>
      <c r="F15" s="41"/>
      <c r="G15" s="41">
        <f t="shared" si="1"/>
        <v>0</v>
      </c>
      <c r="H15" s="41"/>
      <c r="I15" s="41"/>
      <c r="J15" s="41">
        <v>3495</v>
      </c>
      <c r="K15" s="41"/>
      <c r="L15" s="41">
        <f t="shared" si="2"/>
        <v>3495</v>
      </c>
      <c r="M15" s="41">
        <f t="shared" si="3"/>
        <v>6381420.3300000001</v>
      </c>
      <c r="N15" s="42">
        <v>5342023</v>
      </c>
      <c r="O15" s="42">
        <v>800696.25</v>
      </c>
      <c r="P15" s="42">
        <v>3495</v>
      </c>
      <c r="Q15" s="42">
        <f t="shared" si="6"/>
        <v>6139224.25</v>
      </c>
      <c r="R15" s="41">
        <f t="shared" si="4"/>
        <v>1042892.3300000001</v>
      </c>
      <c r="S15" s="100">
        <f t="shared" si="5"/>
        <v>242196.08000000007</v>
      </c>
    </row>
    <row r="16" spans="1:19" s="4" customFormat="1" ht="27.75" customHeight="1" x14ac:dyDescent="0.25">
      <c r="A16" s="92" t="s">
        <v>90</v>
      </c>
      <c r="B16" s="99" t="s">
        <v>100</v>
      </c>
      <c r="C16" s="41">
        <v>81152.41</v>
      </c>
      <c r="D16" s="41"/>
      <c r="E16" s="41"/>
      <c r="F16" s="41"/>
      <c r="G16" s="41">
        <f t="shared" si="1"/>
        <v>0</v>
      </c>
      <c r="H16" s="41"/>
      <c r="I16" s="41"/>
      <c r="J16" s="41"/>
      <c r="K16" s="41"/>
      <c r="L16" s="41">
        <f t="shared" si="2"/>
        <v>0</v>
      </c>
      <c r="M16" s="41">
        <f t="shared" si="3"/>
        <v>81152.41</v>
      </c>
      <c r="N16" s="42">
        <v>71909.679999999993</v>
      </c>
      <c r="O16" s="42">
        <v>2332.7800000000002</v>
      </c>
      <c r="P16" s="42"/>
      <c r="Q16" s="42">
        <f t="shared" si="6"/>
        <v>74242.459999999992</v>
      </c>
      <c r="R16" s="41">
        <f t="shared" si="4"/>
        <v>9242.7300000000105</v>
      </c>
      <c r="S16" s="100">
        <f t="shared" si="5"/>
        <v>6909.9500000000116</v>
      </c>
    </row>
    <row r="17" spans="1:19" s="4" customFormat="1" ht="21" customHeight="1" x14ac:dyDescent="0.25">
      <c r="A17" s="92" t="s">
        <v>91</v>
      </c>
      <c r="B17" s="99" t="s">
        <v>101</v>
      </c>
      <c r="C17" s="41">
        <v>4543587.46</v>
      </c>
      <c r="D17" s="41"/>
      <c r="E17" s="41"/>
      <c r="F17" s="41">
        <v>120861.74</v>
      </c>
      <c r="G17" s="41">
        <f t="shared" si="1"/>
        <v>120861.74</v>
      </c>
      <c r="H17" s="41"/>
      <c r="I17" s="41"/>
      <c r="J17" s="41"/>
      <c r="K17" s="41"/>
      <c r="L17" s="41">
        <f t="shared" si="2"/>
        <v>0</v>
      </c>
      <c r="M17" s="41">
        <f t="shared" si="3"/>
        <v>4664449.2</v>
      </c>
      <c r="N17" s="42">
        <v>3862083.93</v>
      </c>
      <c r="O17" s="42">
        <f>249170.2+120861.74</f>
        <v>370031.94</v>
      </c>
      <c r="P17" s="42"/>
      <c r="Q17" s="42">
        <f t="shared" si="6"/>
        <v>4232115.87</v>
      </c>
      <c r="R17" s="41">
        <f t="shared" si="4"/>
        <v>681503.5299999998</v>
      </c>
      <c r="S17" s="100">
        <f t="shared" si="5"/>
        <v>432333.33000000007</v>
      </c>
    </row>
    <row r="18" spans="1:19" s="4" customFormat="1" ht="42" customHeight="1" x14ac:dyDescent="0.25">
      <c r="A18" s="92" t="s">
        <v>92</v>
      </c>
      <c r="B18" s="99" t="s">
        <v>102</v>
      </c>
      <c r="C18" s="41">
        <v>24251.68</v>
      </c>
      <c r="D18" s="41"/>
      <c r="E18" s="41">
        <v>19065</v>
      </c>
      <c r="F18" s="41"/>
      <c r="G18" s="41">
        <f t="shared" si="1"/>
        <v>19065</v>
      </c>
      <c r="H18" s="41"/>
      <c r="I18" s="41"/>
      <c r="J18" s="41">
        <v>4200</v>
      </c>
      <c r="K18" s="41"/>
      <c r="L18" s="41">
        <f t="shared" si="2"/>
        <v>4200</v>
      </c>
      <c r="M18" s="41">
        <f t="shared" si="3"/>
        <v>39116.68</v>
      </c>
      <c r="N18" s="42">
        <v>18887.53</v>
      </c>
      <c r="O18" s="42">
        <v>2956.9</v>
      </c>
      <c r="P18" s="42">
        <v>4200</v>
      </c>
      <c r="Q18" s="42">
        <f t="shared" si="6"/>
        <v>17644.43</v>
      </c>
      <c r="R18" s="41">
        <f t="shared" si="4"/>
        <v>5364.1500000000015</v>
      </c>
      <c r="S18" s="100">
        <f t="shared" si="5"/>
        <v>21472.25</v>
      </c>
    </row>
    <row r="19" spans="1:19" s="4" customFormat="1" ht="21" customHeight="1" thickBot="1" x14ac:dyDescent="0.3">
      <c r="A19" s="93" t="s">
        <v>93</v>
      </c>
      <c r="B19" s="101" t="s">
        <v>103</v>
      </c>
      <c r="C19" s="102">
        <v>0</v>
      </c>
      <c r="D19" s="102"/>
      <c r="E19" s="102"/>
      <c r="F19" s="102"/>
      <c r="G19" s="102">
        <f t="shared" si="1"/>
        <v>0</v>
      </c>
      <c r="H19" s="102"/>
      <c r="I19" s="102"/>
      <c r="J19" s="102"/>
      <c r="K19" s="102"/>
      <c r="L19" s="102">
        <f t="shared" si="2"/>
        <v>0</v>
      </c>
      <c r="M19" s="102">
        <f t="shared" si="3"/>
        <v>0</v>
      </c>
      <c r="N19" s="103">
        <v>0</v>
      </c>
      <c r="O19" s="103"/>
      <c r="P19" s="103"/>
      <c r="Q19" s="103">
        <f t="shared" si="6"/>
        <v>0</v>
      </c>
      <c r="R19" s="102">
        <f t="shared" si="4"/>
        <v>0</v>
      </c>
      <c r="S19" s="104">
        <f t="shared" si="5"/>
        <v>0</v>
      </c>
    </row>
    <row r="20" spans="1:19" ht="27.75" customHeight="1" thickBot="1" x14ac:dyDescent="0.3">
      <c r="B20" s="88" t="s">
        <v>224</v>
      </c>
      <c r="C20" s="89">
        <v>326989.58</v>
      </c>
      <c r="D20" s="89"/>
      <c r="E20" s="89">
        <v>50254.7</v>
      </c>
      <c r="F20" s="89"/>
      <c r="G20" s="90">
        <f t="shared" si="1"/>
        <v>50254.7</v>
      </c>
      <c r="H20" s="89"/>
      <c r="I20" s="89">
        <v>0</v>
      </c>
      <c r="J20" s="89">
        <v>9992.9599999999991</v>
      </c>
      <c r="K20" s="89"/>
      <c r="L20" s="90">
        <f t="shared" si="2"/>
        <v>9992.9599999999991</v>
      </c>
      <c r="M20" s="90">
        <f t="shared" si="3"/>
        <v>367251.32</v>
      </c>
      <c r="N20" s="89">
        <f>C20</f>
        <v>326989.58</v>
      </c>
      <c r="O20" s="89">
        <f>G20</f>
        <v>50254.7</v>
      </c>
      <c r="P20" s="89">
        <v>9992.9599999999991</v>
      </c>
      <c r="Q20" s="89">
        <f t="shared" si="6"/>
        <v>367251.32</v>
      </c>
      <c r="R20" s="90">
        <f t="shared" si="4"/>
        <v>0</v>
      </c>
      <c r="S20" s="91">
        <f t="shared" si="5"/>
        <v>0</v>
      </c>
    </row>
    <row r="21" spans="1:19" ht="17.25" customHeight="1" x14ac:dyDescent="0.25">
      <c r="A21" s="18" t="s">
        <v>44</v>
      </c>
      <c r="B21" s="2" t="s">
        <v>165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7.25" x14ac:dyDescent="0.25">
      <c r="A22" s="18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18"/>
      <c r="R22" s="133"/>
      <c r="S22" s="133"/>
    </row>
    <row r="23" spans="1:19" ht="17.25" x14ac:dyDescent="0.25">
      <c r="A23" s="18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17"/>
      <c r="R23" s="133"/>
      <c r="S23" s="133"/>
    </row>
    <row r="24" spans="1:19" ht="34.5" customHeight="1" x14ac:dyDescent="0.25">
      <c r="B24" s="2"/>
    </row>
    <row r="25" spans="1:19" x14ac:dyDescent="0.25">
      <c r="B25" s="113" t="s">
        <v>159</v>
      </c>
      <c r="I25" s="113" t="s">
        <v>161</v>
      </c>
      <c r="R25" s="113" t="s">
        <v>163</v>
      </c>
    </row>
    <row r="26" spans="1:19" x14ac:dyDescent="0.25">
      <c r="B26" s="113" t="s">
        <v>160</v>
      </c>
      <c r="I26" s="113" t="s">
        <v>162</v>
      </c>
      <c r="R26" s="113" t="s">
        <v>164</v>
      </c>
    </row>
    <row r="27" spans="1:19" x14ac:dyDescent="0.25">
      <c r="B27" s="6"/>
    </row>
    <row r="28" spans="1:19" x14ac:dyDescent="0.25">
      <c r="B28" s="6"/>
    </row>
  </sheetData>
  <pageMargins left="0.31496062992125984" right="0.31496062992125984" top="0.74803149606299213" bottom="0.74803149606299213" header="0.31496062992125984" footer="0.31496062992125984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5" tint="-0.249977111117893"/>
    <pageSetUpPr fitToPage="1"/>
  </sheetPr>
  <dimension ref="A1:I27"/>
  <sheetViews>
    <sheetView zoomScaleNormal="100" workbookViewId="0">
      <selection sqref="A1:XFD1048576"/>
    </sheetView>
  </sheetViews>
  <sheetFormatPr defaultColWidth="9.140625" defaultRowHeight="15" x14ac:dyDescent="0.25"/>
  <cols>
    <col min="1" max="1" width="4.28515625" style="9" customWidth="1"/>
    <col min="2" max="2" width="8.7109375" style="9" customWidth="1"/>
    <col min="3" max="3" width="65.42578125" style="9" customWidth="1"/>
    <col min="4" max="4" width="24.28515625" style="9" customWidth="1"/>
    <col min="5" max="7" width="21.28515625" style="9" customWidth="1"/>
    <col min="8" max="8" width="10.5703125" style="9" bestFit="1" customWidth="1"/>
    <col min="9" max="9" width="15.85546875" style="9" customWidth="1"/>
    <col min="10" max="16384" width="9.140625" style="9"/>
  </cols>
  <sheetData>
    <row r="1" spans="1:9" ht="20.25" customHeight="1" x14ac:dyDescent="0.25">
      <c r="A1" s="7" t="s">
        <v>45</v>
      </c>
    </row>
    <row r="2" spans="1:9" ht="20.25" customHeight="1" x14ac:dyDescent="0.25">
      <c r="A2" s="7" t="s">
        <v>16</v>
      </c>
      <c r="B2" s="8"/>
      <c r="C2" s="8"/>
    </row>
    <row r="3" spans="1:9" ht="20.25" customHeight="1" x14ac:dyDescent="0.25">
      <c r="A3" s="7" t="s">
        <v>158</v>
      </c>
      <c r="B3" s="7"/>
      <c r="C3" s="7"/>
    </row>
    <row r="4" spans="1:9" s="5" customFormat="1" ht="12.75" x14ac:dyDescent="0.25"/>
    <row r="5" spans="1:9" s="11" customFormat="1" ht="30" customHeight="1" x14ac:dyDescent="0.25">
      <c r="A5" s="23" t="s">
        <v>2</v>
      </c>
      <c r="B5" s="152" t="s">
        <v>17</v>
      </c>
      <c r="C5" s="153"/>
      <c r="D5" s="23" t="s">
        <v>12</v>
      </c>
      <c r="E5" s="23" t="s">
        <v>13</v>
      </c>
      <c r="F5" s="23"/>
      <c r="G5" s="23" t="s">
        <v>18</v>
      </c>
    </row>
    <row r="6" spans="1:9" s="11" customFormat="1" ht="30" customHeight="1" x14ac:dyDescent="0.25">
      <c r="A6" s="23"/>
      <c r="B6" s="154"/>
      <c r="C6" s="155"/>
      <c r="D6" s="23"/>
      <c r="E6" s="134" t="s">
        <v>14</v>
      </c>
      <c r="F6" s="134" t="s">
        <v>15</v>
      </c>
      <c r="G6" s="23"/>
    </row>
    <row r="7" spans="1:9" s="1" customFormat="1" ht="12" x14ac:dyDescent="0.25">
      <c r="A7" s="135">
        <v>1</v>
      </c>
      <c r="B7" s="156">
        <v>2</v>
      </c>
      <c r="C7" s="157"/>
      <c r="D7" s="21">
        <v>3</v>
      </c>
      <c r="E7" s="21">
        <v>4</v>
      </c>
      <c r="F7" s="21">
        <v>5</v>
      </c>
      <c r="G7" s="21">
        <v>6</v>
      </c>
    </row>
    <row r="8" spans="1:9" s="2" customFormat="1" ht="37.5" customHeight="1" x14ac:dyDescent="0.25">
      <c r="A8" s="71">
        <v>1</v>
      </c>
      <c r="B8" s="31" t="s">
        <v>84</v>
      </c>
      <c r="C8" s="30" t="s">
        <v>94</v>
      </c>
      <c r="D8" s="44">
        <v>0</v>
      </c>
      <c r="E8" s="45">
        <v>0</v>
      </c>
      <c r="F8" s="45">
        <v>0</v>
      </c>
      <c r="G8" s="45">
        <f>D8+E8-F8</f>
        <v>0</v>
      </c>
    </row>
    <row r="9" spans="1:9" s="2" customFormat="1" ht="37.5" customHeight="1" x14ac:dyDescent="0.25">
      <c r="A9" s="71">
        <v>2</v>
      </c>
      <c r="B9" s="31" t="s">
        <v>85</v>
      </c>
      <c r="C9" s="30" t="s">
        <v>95</v>
      </c>
      <c r="D9" s="44">
        <v>0</v>
      </c>
      <c r="E9" s="45">
        <v>0</v>
      </c>
      <c r="F9" s="45">
        <v>0</v>
      </c>
      <c r="G9" s="45">
        <f t="shared" ref="G9:G17" si="0">D9+E9-F9</f>
        <v>0</v>
      </c>
    </row>
    <row r="10" spans="1:9" s="2" customFormat="1" ht="37.5" customHeight="1" x14ac:dyDescent="0.25">
      <c r="A10" s="71">
        <v>3</v>
      </c>
      <c r="B10" s="31" t="s">
        <v>86</v>
      </c>
      <c r="C10" s="30" t="s">
        <v>96</v>
      </c>
      <c r="D10" s="44">
        <v>0</v>
      </c>
      <c r="E10" s="45">
        <v>0</v>
      </c>
      <c r="F10" s="45">
        <v>0</v>
      </c>
      <c r="G10" s="45">
        <f t="shared" si="0"/>
        <v>0</v>
      </c>
      <c r="I10" s="46"/>
    </row>
    <row r="11" spans="1:9" s="2" customFormat="1" ht="37.5" customHeight="1" x14ac:dyDescent="0.25">
      <c r="A11" s="71">
        <v>4</v>
      </c>
      <c r="B11" s="31" t="s">
        <v>87</v>
      </c>
      <c r="C11" s="30" t="s">
        <v>97</v>
      </c>
      <c r="D11" s="44">
        <v>0</v>
      </c>
      <c r="E11" s="45">
        <v>0</v>
      </c>
      <c r="F11" s="45">
        <v>0</v>
      </c>
      <c r="G11" s="45">
        <f t="shared" si="0"/>
        <v>0</v>
      </c>
      <c r="I11" s="46"/>
    </row>
    <row r="12" spans="1:9" s="2" customFormat="1" ht="37.5" customHeight="1" x14ac:dyDescent="0.25">
      <c r="A12" s="71">
        <v>5</v>
      </c>
      <c r="B12" s="31" t="s">
        <v>88</v>
      </c>
      <c r="C12" s="30" t="s">
        <v>98</v>
      </c>
      <c r="D12" s="44">
        <f>2499.63+3477.4</f>
        <v>5977.0300000000007</v>
      </c>
      <c r="E12" s="45">
        <v>0</v>
      </c>
      <c r="F12" s="45">
        <v>0</v>
      </c>
      <c r="G12" s="45">
        <f t="shared" si="0"/>
        <v>5977.0300000000007</v>
      </c>
      <c r="I12" s="46"/>
    </row>
    <row r="13" spans="1:9" s="2" customFormat="1" ht="37.5" customHeight="1" x14ac:dyDescent="0.25">
      <c r="A13" s="71">
        <v>6</v>
      </c>
      <c r="B13" s="31" t="s">
        <v>89</v>
      </c>
      <c r="C13" s="30" t="s">
        <v>99</v>
      </c>
      <c r="D13" s="44">
        <v>59350</v>
      </c>
      <c r="E13" s="45">
        <v>0</v>
      </c>
      <c r="F13" s="69">
        <v>0</v>
      </c>
      <c r="G13" s="45">
        <f t="shared" si="0"/>
        <v>59350</v>
      </c>
      <c r="I13" s="46"/>
    </row>
    <row r="14" spans="1:9" s="2" customFormat="1" ht="37.5" customHeight="1" x14ac:dyDescent="0.25">
      <c r="A14" s="71">
        <v>7</v>
      </c>
      <c r="B14" s="31" t="s">
        <v>90</v>
      </c>
      <c r="C14" s="30" t="s">
        <v>100</v>
      </c>
      <c r="D14" s="44">
        <v>0</v>
      </c>
      <c r="E14" s="45">
        <v>0</v>
      </c>
      <c r="F14" s="69">
        <v>0</v>
      </c>
      <c r="G14" s="45">
        <f t="shared" si="0"/>
        <v>0</v>
      </c>
      <c r="I14" s="46"/>
    </row>
    <row r="15" spans="1:9" s="2" customFormat="1" ht="37.5" customHeight="1" x14ac:dyDescent="0.25">
      <c r="A15" s="71">
        <v>8</v>
      </c>
      <c r="B15" s="31" t="s">
        <v>91</v>
      </c>
      <c r="C15" s="30" t="s">
        <v>101</v>
      </c>
      <c r="D15" s="44">
        <v>0</v>
      </c>
      <c r="E15" s="45">
        <v>0</v>
      </c>
      <c r="F15" s="45">
        <v>0</v>
      </c>
      <c r="G15" s="45">
        <f t="shared" si="0"/>
        <v>0</v>
      </c>
      <c r="I15" s="46"/>
    </row>
    <row r="16" spans="1:9" s="2" customFormat="1" ht="37.5" customHeight="1" x14ac:dyDescent="0.25">
      <c r="A16" s="71">
        <v>9</v>
      </c>
      <c r="B16" s="31" t="s">
        <v>92</v>
      </c>
      <c r="C16" s="30" t="s">
        <v>102</v>
      </c>
      <c r="D16" s="44">
        <v>0</v>
      </c>
      <c r="E16" s="45">
        <v>0</v>
      </c>
      <c r="F16" s="45">
        <v>0</v>
      </c>
      <c r="G16" s="45">
        <f t="shared" si="0"/>
        <v>0</v>
      </c>
      <c r="I16" s="46"/>
    </row>
    <row r="17" spans="1:7" s="2" customFormat="1" ht="37.5" customHeight="1" x14ac:dyDescent="0.25">
      <c r="A17" s="71">
        <v>10</v>
      </c>
      <c r="B17" s="31" t="s">
        <v>93</v>
      </c>
      <c r="C17" s="30" t="s">
        <v>103</v>
      </c>
      <c r="D17" s="44">
        <v>0</v>
      </c>
      <c r="E17" s="45">
        <v>0</v>
      </c>
      <c r="F17" s="45">
        <v>0</v>
      </c>
      <c r="G17" s="45">
        <f t="shared" si="0"/>
        <v>0</v>
      </c>
    </row>
    <row r="18" spans="1:7" s="2" customFormat="1" ht="12.75" x14ac:dyDescent="0.25">
      <c r="A18" s="72"/>
    </row>
    <row r="19" spans="1:7" s="2" customFormat="1" ht="12.75" x14ac:dyDescent="0.2">
      <c r="A19" s="28" t="s">
        <v>74</v>
      </c>
      <c r="B19" s="40" t="s">
        <v>157</v>
      </c>
      <c r="G19" s="46"/>
    </row>
    <row r="20" spans="1:7" s="2" customFormat="1" ht="12.75" x14ac:dyDescent="0.25">
      <c r="D20" s="46"/>
    </row>
    <row r="21" spans="1:7" s="2" customFormat="1" ht="40.5" customHeight="1" x14ac:dyDescent="0.25"/>
    <row r="22" spans="1:7" s="2" customFormat="1" ht="12.75" x14ac:dyDescent="0.25">
      <c r="C22" s="113" t="s">
        <v>159</v>
      </c>
      <c r="D22" s="113" t="s">
        <v>161</v>
      </c>
      <c r="F22" s="113" t="s">
        <v>163</v>
      </c>
    </row>
    <row r="23" spans="1:7" s="2" customFormat="1" ht="12.75" x14ac:dyDescent="0.25">
      <c r="C23" s="113" t="s">
        <v>160</v>
      </c>
      <c r="D23" s="113" t="s">
        <v>162</v>
      </c>
      <c r="F23" s="113" t="s">
        <v>164</v>
      </c>
    </row>
    <row r="24" spans="1:7" s="6" customFormat="1" ht="14.25" x14ac:dyDescent="0.25"/>
    <row r="25" spans="1:7" s="6" customFormat="1" ht="14.25" x14ac:dyDescent="0.25"/>
    <row r="26" spans="1:7" s="6" customFormat="1" ht="14.25" x14ac:dyDescent="0.25"/>
    <row r="27" spans="1:7" s="6" customFormat="1" ht="14.25" x14ac:dyDescent="0.25"/>
  </sheetData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5" tint="-0.249977111117893"/>
  </sheetPr>
  <dimension ref="A1:H33"/>
  <sheetViews>
    <sheetView zoomScaleNormal="100" workbookViewId="0">
      <selection sqref="A1:XFD1048576"/>
    </sheetView>
  </sheetViews>
  <sheetFormatPr defaultColWidth="9.140625" defaultRowHeight="15" x14ac:dyDescent="0.25"/>
  <cols>
    <col min="1" max="1" width="4.28515625" style="9" customWidth="1"/>
    <col min="2" max="2" width="49" style="9" customWidth="1"/>
    <col min="3" max="3" width="22.85546875" style="9" customWidth="1"/>
    <col min="4" max="5" width="17.140625" style="9" customWidth="1"/>
    <col min="6" max="6" width="18.5703125" style="9" customWidth="1"/>
    <col min="7" max="7" width="13.28515625" style="9" customWidth="1"/>
    <col min="8" max="8" width="11.140625" style="9" bestFit="1" customWidth="1"/>
    <col min="9" max="16384" width="9.140625" style="9"/>
  </cols>
  <sheetData>
    <row r="1" spans="1:8" ht="20.25" customHeight="1" x14ac:dyDescent="0.25">
      <c r="A1" s="7" t="s">
        <v>46</v>
      </c>
    </row>
    <row r="2" spans="1:8" ht="20.25" customHeight="1" x14ac:dyDescent="0.25">
      <c r="A2" s="7" t="s">
        <v>19</v>
      </c>
      <c r="B2" s="8"/>
    </row>
    <row r="3" spans="1:8" ht="20.25" customHeight="1" x14ac:dyDescent="0.25">
      <c r="A3" s="7" t="s">
        <v>20</v>
      </c>
      <c r="B3" s="7"/>
    </row>
    <row r="4" spans="1:8" s="5" customFormat="1" ht="12.75" x14ac:dyDescent="0.25"/>
    <row r="5" spans="1:8" s="11" customFormat="1" ht="39.75" customHeight="1" x14ac:dyDescent="0.25">
      <c r="A5" s="23" t="s">
        <v>2</v>
      </c>
      <c r="B5" s="23" t="s">
        <v>21</v>
      </c>
      <c r="C5" s="23" t="s">
        <v>12</v>
      </c>
      <c r="D5" s="137" t="s">
        <v>22</v>
      </c>
      <c r="E5" s="138"/>
      <c r="F5" s="23" t="s">
        <v>23</v>
      </c>
    </row>
    <row r="6" spans="1:8" s="11" customFormat="1" ht="33.75" customHeight="1" x14ac:dyDescent="0.25">
      <c r="A6" s="23"/>
      <c r="B6" s="23"/>
      <c r="C6" s="23"/>
      <c r="D6" s="134" t="s">
        <v>24</v>
      </c>
      <c r="E6" s="134" t="s">
        <v>141</v>
      </c>
      <c r="F6" s="23"/>
    </row>
    <row r="7" spans="1:8" s="1" customFormat="1" ht="12.75" thickBot="1" x14ac:dyDescent="0.3">
      <c r="A7" s="135">
        <v>1</v>
      </c>
      <c r="B7" s="21">
        <v>2</v>
      </c>
      <c r="C7" s="21">
        <v>3</v>
      </c>
      <c r="D7" s="21">
        <v>4</v>
      </c>
      <c r="E7" s="21">
        <v>5</v>
      </c>
      <c r="F7" s="52">
        <v>6</v>
      </c>
    </row>
    <row r="8" spans="1:8" s="10" customFormat="1" ht="25.5" customHeight="1" thickBot="1" x14ac:dyDescent="0.3">
      <c r="A8" s="158" t="s">
        <v>143</v>
      </c>
      <c r="B8" s="159"/>
      <c r="C8" s="47">
        <f>C9+C12+C15</f>
        <v>60149.69</v>
      </c>
      <c r="D8" s="47">
        <f>D9+D12+D15+D18</f>
        <v>3928.4700000000003</v>
      </c>
      <c r="E8" s="51">
        <f>E9+E12+E15+E18</f>
        <v>6152.37</v>
      </c>
      <c r="F8" s="54">
        <f>C8+D8-E8</f>
        <v>57925.79</v>
      </c>
      <c r="H8" s="49"/>
    </row>
    <row r="9" spans="1:8" s="10" customFormat="1" ht="16.5" customHeight="1" x14ac:dyDescent="0.25">
      <c r="A9" s="135">
        <v>1</v>
      </c>
      <c r="B9" s="27" t="s">
        <v>144</v>
      </c>
      <c r="C9" s="48">
        <f>C10+C11</f>
        <v>60149.69</v>
      </c>
      <c r="D9" s="48">
        <f>D10+D11</f>
        <v>3928.4700000000003</v>
      </c>
      <c r="E9" s="48">
        <f>E10+E11</f>
        <v>6152.37</v>
      </c>
      <c r="F9" s="53">
        <f t="shared" ref="F9:F18" si="0">C9+D9-E9</f>
        <v>57925.79</v>
      </c>
    </row>
    <row r="10" spans="1:8" s="10" customFormat="1" ht="16.5" customHeight="1" x14ac:dyDescent="0.25">
      <c r="A10" s="135" t="s">
        <v>63</v>
      </c>
      <c r="B10" s="19" t="s">
        <v>65</v>
      </c>
      <c r="C10" s="47">
        <v>43202.26</v>
      </c>
      <c r="D10" s="47">
        <f>46.4+1270.96</f>
        <v>1317.3600000000001</v>
      </c>
      <c r="E10" s="47">
        <f>5241.47+90</f>
        <v>5331.47</v>
      </c>
      <c r="F10" s="47">
        <f t="shared" si="0"/>
        <v>39188.15</v>
      </c>
    </row>
    <row r="11" spans="1:8" s="10" customFormat="1" ht="16.5" customHeight="1" x14ac:dyDescent="0.25">
      <c r="A11" s="135" t="s">
        <v>63</v>
      </c>
      <c r="B11" s="19" t="s">
        <v>66</v>
      </c>
      <c r="C11" s="47">
        <v>16947.43</v>
      </c>
      <c r="D11" s="47">
        <f>2171.11+440</f>
        <v>2611.11</v>
      </c>
      <c r="E11" s="47">
        <v>820.9</v>
      </c>
      <c r="F11" s="47">
        <f t="shared" si="0"/>
        <v>18737.64</v>
      </c>
    </row>
    <row r="12" spans="1:8" s="10" customFormat="1" ht="16.5" customHeight="1" x14ac:dyDescent="0.25">
      <c r="A12" s="135">
        <v>2</v>
      </c>
      <c r="B12" s="27" t="s">
        <v>152</v>
      </c>
      <c r="C12" s="48">
        <f>C13+C14</f>
        <v>0</v>
      </c>
      <c r="D12" s="48">
        <f>D13+D14</f>
        <v>0</v>
      </c>
      <c r="E12" s="48">
        <f>E13+E14</f>
        <v>0</v>
      </c>
      <c r="F12" s="47">
        <f t="shared" si="0"/>
        <v>0</v>
      </c>
    </row>
    <row r="13" spans="1:8" s="10" customFormat="1" ht="16.5" customHeight="1" x14ac:dyDescent="0.25">
      <c r="A13" s="135" t="s">
        <v>63</v>
      </c>
      <c r="B13" s="19" t="s">
        <v>65</v>
      </c>
      <c r="C13" s="47"/>
      <c r="D13" s="47"/>
      <c r="E13" s="47"/>
      <c r="F13" s="68">
        <f t="shared" si="0"/>
        <v>0</v>
      </c>
    </row>
    <row r="14" spans="1:8" s="10" customFormat="1" ht="16.5" customHeight="1" x14ac:dyDescent="0.25">
      <c r="A14" s="135" t="s">
        <v>63</v>
      </c>
      <c r="B14" s="19" t="s">
        <v>66</v>
      </c>
      <c r="C14" s="47"/>
      <c r="D14" s="47"/>
      <c r="E14" s="47"/>
      <c r="F14" s="68">
        <f t="shared" si="0"/>
        <v>0</v>
      </c>
    </row>
    <row r="15" spans="1:8" s="10" customFormat="1" ht="16.5" customHeight="1" x14ac:dyDescent="0.25">
      <c r="A15" s="135">
        <v>3</v>
      </c>
      <c r="B15" s="27" t="s">
        <v>64</v>
      </c>
      <c r="C15" s="48">
        <f>C16+C17</f>
        <v>0</v>
      </c>
      <c r="D15" s="48">
        <f>D16+D17</f>
        <v>0</v>
      </c>
      <c r="E15" s="48">
        <f>E16+E17</f>
        <v>0</v>
      </c>
      <c r="F15" s="47">
        <f t="shared" si="0"/>
        <v>0</v>
      </c>
    </row>
    <row r="16" spans="1:8" s="10" customFormat="1" ht="16.5" customHeight="1" x14ac:dyDescent="0.25">
      <c r="A16" s="135"/>
      <c r="B16" s="19" t="s">
        <v>65</v>
      </c>
      <c r="C16" s="47">
        <v>0</v>
      </c>
      <c r="D16" s="47"/>
      <c r="E16" s="47">
        <v>0</v>
      </c>
      <c r="F16" s="47">
        <f t="shared" si="0"/>
        <v>0</v>
      </c>
    </row>
    <row r="17" spans="1:6" s="10" customFormat="1" ht="16.5" customHeight="1" x14ac:dyDescent="0.25">
      <c r="A17" s="135"/>
      <c r="B17" s="19" t="s">
        <v>66</v>
      </c>
      <c r="C17" s="47">
        <v>0</v>
      </c>
      <c r="D17" s="47"/>
      <c r="E17" s="47">
        <v>0</v>
      </c>
      <c r="F17" s="47">
        <f t="shared" si="0"/>
        <v>0</v>
      </c>
    </row>
    <row r="18" spans="1:6" s="10" customFormat="1" ht="16.5" customHeight="1" x14ac:dyDescent="0.25">
      <c r="A18" s="135">
        <v>4</v>
      </c>
      <c r="B18" s="27" t="s">
        <v>67</v>
      </c>
      <c r="C18" s="48"/>
      <c r="D18" s="48"/>
      <c r="E18" s="48"/>
      <c r="F18" s="47">
        <f t="shared" si="0"/>
        <v>0</v>
      </c>
    </row>
    <row r="19" spans="1:6" s="10" customFormat="1" ht="16.5" customHeight="1" x14ac:dyDescent="0.25">
      <c r="A19" s="24"/>
      <c r="B19" s="26"/>
      <c r="C19" s="50"/>
      <c r="D19" s="25"/>
      <c r="E19" s="25"/>
      <c r="F19" s="25"/>
    </row>
    <row r="20" spans="1:6" s="12" customFormat="1" ht="54.75" customHeight="1" x14ac:dyDescent="0.25">
      <c r="A20" s="13" t="s">
        <v>25</v>
      </c>
      <c r="B20" s="12" t="s">
        <v>27</v>
      </c>
    </row>
    <row r="21" spans="1:6" s="12" customFormat="1" ht="29.25" customHeight="1" x14ac:dyDescent="0.25">
      <c r="A21" s="13" t="s">
        <v>26</v>
      </c>
      <c r="B21" s="12" t="s">
        <v>142</v>
      </c>
    </row>
    <row r="22" spans="1:6" s="2" customFormat="1" ht="38.25" customHeight="1" x14ac:dyDescent="0.25"/>
    <row r="23" spans="1:6" s="2" customFormat="1" ht="12.75" x14ac:dyDescent="0.25">
      <c r="B23" s="113" t="s">
        <v>159</v>
      </c>
      <c r="C23" s="113" t="s">
        <v>161</v>
      </c>
      <c r="F23" s="113" t="s">
        <v>163</v>
      </c>
    </row>
    <row r="24" spans="1:6" s="2" customFormat="1" ht="12.75" x14ac:dyDescent="0.25">
      <c r="B24" s="113" t="s">
        <v>160</v>
      </c>
      <c r="C24" s="113" t="s">
        <v>162</v>
      </c>
      <c r="F24" s="113" t="s">
        <v>164</v>
      </c>
    </row>
    <row r="25" spans="1:6" s="2" customFormat="1" ht="12.75" x14ac:dyDescent="0.25"/>
    <row r="26" spans="1:6" s="2" customFormat="1" ht="12.75" x14ac:dyDescent="0.25"/>
    <row r="27" spans="1:6" s="2" customFormat="1" ht="12.75" x14ac:dyDescent="0.25"/>
    <row r="28" spans="1:6" s="2" customFormat="1" ht="12.75" x14ac:dyDescent="0.25"/>
    <row r="29" spans="1:6" s="2" customFormat="1" ht="12.75" x14ac:dyDescent="0.25"/>
    <row r="30" spans="1:6" s="6" customFormat="1" ht="14.25" x14ac:dyDescent="0.25"/>
    <row r="31" spans="1:6" s="6" customFormat="1" ht="14.25" x14ac:dyDescent="0.25"/>
    <row r="32" spans="1:6" s="6" customFormat="1" ht="14.25" x14ac:dyDescent="0.25"/>
    <row r="33" s="6" customFormat="1" ht="14.25" x14ac:dyDescent="0.25"/>
  </sheetData>
  <pageMargins left="0.7" right="0.7" top="0.75" bottom="0.75" header="0.3" footer="0.3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5" tint="-0.249977111117893"/>
  </sheetPr>
  <dimension ref="A1:K31"/>
  <sheetViews>
    <sheetView topLeftCell="A2" zoomScaleNormal="100" workbookViewId="0">
      <selection sqref="A1:XFD1048576"/>
    </sheetView>
  </sheetViews>
  <sheetFormatPr defaultColWidth="9.140625" defaultRowHeight="15" x14ac:dyDescent="0.25"/>
  <cols>
    <col min="1" max="1" width="4.28515625" style="9" customWidth="1"/>
    <col min="2" max="2" width="46.85546875" style="9" customWidth="1"/>
    <col min="3" max="3" width="13.42578125" style="9" customWidth="1"/>
    <col min="4" max="7" width="16.42578125" style="9" customWidth="1"/>
    <col min="8" max="8" width="17.42578125" style="9" customWidth="1"/>
    <col min="9" max="9" width="9.140625" style="9"/>
    <col min="10" max="10" width="12.140625" style="9" customWidth="1"/>
    <col min="11" max="11" width="12" style="9" bestFit="1" customWidth="1"/>
    <col min="12" max="16384" width="9.140625" style="9"/>
  </cols>
  <sheetData>
    <row r="1" spans="1:11" ht="20.25" customHeight="1" x14ac:dyDescent="0.25">
      <c r="A1" s="7" t="s">
        <v>47</v>
      </c>
    </row>
    <row r="2" spans="1:11" ht="20.25" customHeight="1" x14ac:dyDescent="0.25">
      <c r="A2" s="7" t="s">
        <v>48</v>
      </c>
      <c r="B2" s="8"/>
      <c r="C2" s="8"/>
      <c r="D2" s="8"/>
    </row>
    <row r="3" spans="1:11" ht="20.25" customHeight="1" x14ac:dyDescent="0.25">
      <c r="A3" s="7" t="s">
        <v>49</v>
      </c>
      <c r="B3" s="7"/>
      <c r="C3" s="7"/>
      <c r="D3" s="7"/>
    </row>
    <row r="4" spans="1:11" s="5" customFormat="1" ht="12.75" x14ac:dyDescent="0.25"/>
    <row r="5" spans="1:11" s="11" customFormat="1" ht="24.75" customHeight="1" x14ac:dyDescent="0.25">
      <c r="A5" s="23" t="s">
        <v>2</v>
      </c>
      <c r="B5" s="23" t="s">
        <v>50</v>
      </c>
      <c r="C5" s="160" t="s">
        <v>12</v>
      </c>
      <c r="D5" s="137" t="s">
        <v>52</v>
      </c>
      <c r="E5" s="138"/>
      <c r="F5" s="138"/>
      <c r="G5" s="138"/>
      <c r="H5" s="23" t="s">
        <v>156</v>
      </c>
    </row>
    <row r="6" spans="1:11" s="11" customFormat="1" ht="30.75" customHeight="1" x14ac:dyDescent="0.25">
      <c r="A6" s="23"/>
      <c r="B6" s="23"/>
      <c r="C6" s="161"/>
      <c r="D6" s="131" t="s">
        <v>122</v>
      </c>
      <c r="E6" s="131" t="s">
        <v>53</v>
      </c>
      <c r="F6" s="131" t="s">
        <v>54</v>
      </c>
      <c r="G6" s="131" t="s">
        <v>55</v>
      </c>
      <c r="H6" s="23"/>
    </row>
    <row r="7" spans="1:11" s="1" customFormat="1" ht="12" x14ac:dyDescent="0.25">
      <c r="A7" s="135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</row>
    <row r="8" spans="1:11" s="35" customFormat="1" ht="24" customHeight="1" x14ac:dyDescent="0.25">
      <c r="A8" s="77">
        <v>1</v>
      </c>
      <c r="B8" s="34" t="s">
        <v>51</v>
      </c>
      <c r="C8" s="55">
        <v>0</v>
      </c>
      <c r="D8" s="55"/>
      <c r="E8" s="56">
        <v>0</v>
      </c>
      <c r="F8" s="56">
        <v>0</v>
      </c>
      <c r="G8" s="56">
        <v>0</v>
      </c>
      <c r="H8" s="56">
        <f>SUM(C8:G8)</f>
        <v>0</v>
      </c>
    </row>
    <row r="9" spans="1:11" s="35" customFormat="1" ht="24" customHeight="1" x14ac:dyDescent="0.25">
      <c r="A9" s="77">
        <v>2</v>
      </c>
      <c r="B9" s="36" t="s">
        <v>123</v>
      </c>
      <c r="C9" s="57">
        <v>0</v>
      </c>
      <c r="D9" s="120">
        <v>5696.51</v>
      </c>
      <c r="E9" s="58">
        <v>0</v>
      </c>
      <c r="F9" s="58">
        <v>0</v>
      </c>
      <c r="G9" s="58">
        <v>0</v>
      </c>
      <c r="H9" s="58">
        <f t="shared" ref="H9:H15" si="0">SUM(C9:G9)</f>
        <v>5696.51</v>
      </c>
    </row>
    <row r="10" spans="1:11" s="35" customFormat="1" ht="24" customHeight="1" x14ac:dyDescent="0.25">
      <c r="A10" s="77">
        <v>3</v>
      </c>
      <c r="B10" s="36" t="s">
        <v>124</v>
      </c>
      <c r="C10" s="57">
        <v>0</v>
      </c>
      <c r="D10" s="120">
        <v>3373</v>
      </c>
      <c r="E10" s="58">
        <v>0</v>
      </c>
      <c r="F10" s="58">
        <v>0</v>
      </c>
      <c r="G10" s="58">
        <v>0</v>
      </c>
      <c r="H10" s="58">
        <f t="shared" si="0"/>
        <v>3373</v>
      </c>
    </row>
    <row r="11" spans="1:11" s="35" customFormat="1" ht="24" customHeight="1" x14ac:dyDescent="0.25">
      <c r="A11" s="77">
        <v>4</v>
      </c>
      <c r="B11" s="36" t="s">
        <v>125</v>
      </c>
      <c r="C11" s="57">
        <v>0</v>
      </c>
      <c r="D11" s="120">
        <v>33267.760000000002</v>
      </c>
      <c r="E11" s="58">
        <v>0</v>
      </c>
      <c r="F11" s="58">
        <v>0</v>
      </c>
      <c r="G11" s="58">
        <v>0</v>
      </c>
      <c r="H11" s="58">
        <f t="shared" si="0"/>
        <v>33267.760000000002</v>
      </c>
    </row>
    <row r="12" spans="1:11" s="35" customFormat="1" ht="24" customHeight="1" x14ac:dyDescent="0.25">
      <c r="A12" s="77">
        <v>5</v>
      </c>
      <c r="B12" s="36" t="s">
        <v>155</v>
      </c>
      <c r="C12" s="57">
        <v>0</v>
      </c>
      <c r="D12" s="120">
        <v>174249.25</v>
      </c>
      <c r="E12" s="58">
        <v>0</v>
      </c>
      <c r="F12" s="58">
        <v>0</v>
      </c>
      <c r="G12" s="58">
        <v>0</v>
      </c>
      <c r="H12" s="58">
        <f t="shared" si="0"/>
        <v>174249.25</v>
      </c>
    </row>
    <row r="13" spans="1:11" s="35" customFormat="1" ht="24" customHeight="1" x14ac:dyDescent="0.25">
      <c r="A13" s="77">
        <v>6</v>
      </c>
      <c r="B13" s="36" t="s">
        <v>126</v>
      </c>
      <c r="C13" s="57">
        <v>0</v>
      </c>
      <c r="D13" s="120">
        <v>739.54</v>
      </c>
      <c r="E13" s="58">
        <v>0</v>
      </c>
      <c r="F13" s="121">
        <v>0</v>
      </c>
      <c r="G13" s="58">
        <v>0</v>
      </c>
      <c r="H13" s="58">
        <f t="shared" si="0"/>
        <v>739.54</v>
      </c>
    </row>
    <row r="14" spans="1:11" s="35" customFormat="1" ht="24" customHeight="1" x14ac:dyDescent="0.25">
      <c r="A14" s="77">
        <v>7</v>
      </c>
      <c r="B14" s="36" t="s">
        <v>127</v>
      </c>
      <c r="C14" s="57">
        <v>0</v>
      </c>
      <c r="D14" s="122">
        <v>19767.95</v>
      </c>
      <c r="E14" s="123">
        <f>41212.77+253417.65+7335</f>
        <v>301965.42</v>
      </c>
      <c r="F14" s="124">
        <f>58756.49+358283.01</f>
        <v>417039.5</v>
      </c>
      <c r="G14" s="123"/>
      <c r="H14" s="123">
        <f t="shared" si="0"/>
        <v>738772.87</v>
      </c>
      <c r="K14" s="110"/>
    </row>
    <row r="15" spans="1:11" s="35" customFormat="1" ht="27.75" customHeight="1" x14ac:dyDescent="0.25">
      <c r="A15" s="77">
        <v>8</v>
      </c>
      <c r="B15" s="36" t="s">
        <v>128</v>
      </c>
      <c r="C15" s="57">
        <v>0</v>
      </c>
      <c r="D15" s="120">
        <v>0</v>
      </c>
      <c r="E15" s="58">
        <v>0</v>
      </c>
      <c r="F15" s="58">
        <v>0</v>
      </c>
      <c r="G15" s="58">
        <v>0</v>
      </c>
      <c r="H15" s="58">
        <f t="shared" si="0"/>
        <v>0</v>
      </c>
    </row>
    <row r="16" spans="1:11" s="20" customFormat="1" ht="22.5" customHeight="1" x14ac:dyDescent="0.25">
      <c r="A16" s="162" t="s">
        <v>9</v>
      </c>
      <c r="B16" s="119"/>
      <c r="C16" s="58"/>
      <c r="D16" s="58">
        <f>SUM(D8:D15)</f>
        <v>237094.01000000004</v>
      </c>
      <c r="E16" s="58">
        <f>SUM(E8:E15)</f>
        <v>301965.42</v>
      </c>
      <c r="F16" s="58">
        <f>SUM(F8:F15)</f>
        <v>417039.5</v>
      </c>
      <c r="G16" s="58">
        <f>SUM(G8:G15)</f>
        <v>0</v>
      </c>
      <c r="H16" s="58">
        <f>SUM(H8:H15)</f>
        <v>956098.93</v>
      </c>
    </row>
    <row r="17" spans="1:8" s="20" customFormat="1" ht="15" customHeight="1" x14ac:dyDescent="0.25">
      <c r="A17" s="75"/>
      <c r="B17" s="26"/>
      <c r="C17" s="26"/>
      <c r="D17" s="26"/>
      <c r="E17" s="24"/>
      <c r="F17" s="24"/>
      <c r="G17" s="24"/>
      <c r="H17" s="24"/>
    </row>
    <row r="18" spans="1:8" s="12" customFormat="1" ht="34.5" customHeight="1" x14ac:dyDescent="0.25">
      <c r="A18" s="163" t="s">
        <v>57</v>
      </c>
    </row>
    <row r="19" spans="1:8" s="12" customFormat="1" ht="46.5" customHeight="1" x14ac:dyDescent="0.25">
      <c r="A19" s="13"/>
    </row>
    <row r="20" spans="1:8" s="2" customFormat="1" ht="12.75" x14ac:dyDescent="0.25">
      <c r="B20" s="113" t="s">
        <v>159</v>
      </c>
      <c r="D20" s="113" t="s">
        <v>161</v>
      </c>
      <c r="G20" s="113" t="s">
        <v>163</v>
      </c>
    </row>
    <row r="21" spans="1:8" s="2" customFormat="1" ht="12.75" x14ac:dyDescent="0.25">
      <c r="B21" s="113" t="s">
        <v>160</v>
      </c>
      <c r="D21" s="113" t="s">
        <v>162</v>
      </c>
      <c r="G21" s="113" t="s">
        <v>164</v>
      </c>
    </row>
    <row r="22" spans="1:8" s="2" customFormat="1" ht="12.75" x14ac:dyDescent="0.25"/>
    <row r="23" spans="1:8" s="2" customFormat="1" ht="12.75" x14ac:dyDescent="0.25"/>
    <row r="24" spans="1:8" s="2" customFormat="1" ht="12.75" x14ac:dyDescent="0.25"/>
    <row r="25" spans="1:8" s="2" customFormat="1" ht="12.75" x14ac:dyDescent="0.25"/>
    <row r="26" spans="1:8" s="2" customFormat="1" ht="12.75" x14ac:dyDescent="0.25"/>
    <row r="27" spans="1:8" s="2" customFormat="1" ht="12.75" x14ac:dyDescent="0.25"/>
    <row r="28" spans="1:8" s="6" customFormat="1" ht="14.25" x14ac:dyDescent="0.25"/>
    <row r="29" spans="1:8" s="6" customFormat="1" ht="14.25" x14ac:dyDescent="0.25"/>
    <row r="30" spans="1:8" s="6" customFormat="1" ht="14.25" x14ac:dyDescent="0.25"/>
    <row r="31" spans="1:8" s="6" customFormat="1" ht="14.25" x14ac:dyDescent="0.25"/>
  </sheetData>
  <pageMargins left="0.7" right="0.7" top="0.75" bottom="0.75" header="0.3" footer="0.3"/>
  <pageSetup paperSize="9" scale="88" orientation="landscape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5" tint="-0.249977111117893"/>
  </sheetPr>
  <dimension ref="A1:F31"/>
  <sheetViews>
    <sheetView zoomScaleNormal="100" workbookViewId="0">
      <selection sqref="A1:XFD1048576"/>
    </sheetView>
  </sheetViews>
  <sheetFormatPr defaultColWidth="9.140625" defaultRowHeight="15" x14ac:dyDescent="0.25"/>
  <cols>
    <col min="1" max="1" width="4.28515625" style="9" customWidth="1"/>
    <col min="2" max="2" width="74.7109375" style="9" customWidth="1"/>
    <col min="3" max="3" width="30.7109375" style="9" customWidth="1"/>
    <col min="4" max="4" width="27.140625" style="9" customWidth="1"/>
    <col min="5" max="16384" width="9.140625" style="9"/>
  </cols>
  <sheetData>
    <row r="1" spans="1:6" ht="20.25" customHeight="1" x14ac:dyDescent="0.25">
      <c r="A1" s="7" t="s">
        <v>58</v>
      </c>
    </row>
    <row r="2" spans="1:6" ht="20.25" customHeight="1" x14ac:dyDescent="0.25">
      <c r="A2" s="7" t="s">
        <v>68</v>
      </c>
      <c r="B2" s="8"/>
    </row>
    <row r="3" spans="1:6" ht="20.25" customHeight="1" x14ac:dyDescent="0.25">
      <c r="A3" s="7" t="s">
        <v>69</v>
      </c>
      <c r="B3" s="7"/>
    </row>
    <row r="4" spans="1:6" s="5" customFormat="1" ht="12.75" x14ac:dyDescent="0.25"/>
    <row r="5" spans="1:6" s="11" customFormat="1" ht="39.75" customHeight="1" x14ac:dyDescent="0.25">
      <c r="A5" s="23" t="s">
        <v>2</v>
      </c>
      <c r="B5" s="23" t="s">
        <v>70</v>
      </c>
      <c r="C5" s="23" t="s">
        <v>12</v>
      </c>
      <c r="D5" s="23" t="s">
        <v>23</v>
      </c>
    </row>
    <row r="6" spans="1:6" s="11" customFormat="1" ht="33.75" customHeight="1" x14ac:dyDescent="0.25">
      <c r="A6" s="23"/>
      <c r="B6" s="23"/>
      <c r="C6" s="23"/>
      <c r="D6" s="23"/>
    </row>
    <row r="7" spans="1:6" s="1" customFormat="1" ht="12" x14ac:dyDescent="0.25">
      <c r="A7" s="135">
        <v>1</v>
      </c>
      <c r="B7" s="21">
        <v>2</v>
      </c>
      <c r="C7" s="21">
        <v>3</v>
      </c>
      <c r="D7" s="21">
        <v>7</v>
      </c>
    </row>
    <row r="8" spans="1:6" s="2" customFormat="1" ht="33" customHeight="1" x14ac:dyDescent="0.25">
      <c r="A8" s="71">
        <v>1</v>
      </c>
      <c r="B8" s="17" t="s">
        <v>150</v>
      </c>
      <c r="C8" s="105" t="s">
        <v>225</v>
      </c>
      <c r="D8" s="105" t="s">
        <v>225</v>
      </c>
    </row>
    <row r="9" spans="1:6" s="2" customFormat="1" ht="21" customHeight="1" x14ac:dyDescent="0.25">
      <c r="A9" s="71"/>
      <c r="B9" s="17" t="s">
        <v>113</v>
      </c>
      <c r="C9" s="105" t="s">
        <v>225</v>
      </c>
      <c r="D9" s="105" t="s">
        <v>225</v>
      </c>
    </row>
    <row r="10" spans="1:6" s="2" customFormat="1" ht="21" customHeight="1" x14ac:dyDescent="0.25">
      <c r="A10" s="71"/>
      <c r="B10" s="17" t="s">
        <v>114</v>
      </c>
      <c r="C10" s="105" t="s">
        <v>225</v>
      </c>
      <c r="D10" s="105" t="s">
        <v>225</v>
      </c>
    </row>
    <row r="11" spans="1:6" s="2" customFormat="1" ht="21" customHeight="1" x14ac:dyDescent="0.25">
      <c r="A11" s="71"/>
      <c r="B11" s="17" t="s">
        <v>115</v>
      </c>
      <c r="C11" s="106" t="s">
        <v>225</v>
      </c>
      <c r="D11" s="106" t="s">
        <v>225</v>
      </c>
    </row>
    <row r="12" spans="1:6" s="2" customFormat="1" ht="21" customHeight="1" x14ac:dyDescent="0.25">
      <c r="A12" s="71"/>
      <c r="B12" s="17" t="s">
        <v>116</v>
      </c>
      <c r="C12" s="106" t="s">
        <v>225</v>
      </c>
      <c r="D12" s="106" t="s">
        <v>225</v>
      </c>
    </row>
    <row r="13" spans="1:6" s="2" customFormat="1" ht="21" customHeight="1" x14ac:dyDescent="0.25">
      <c r="A13" s="71"/>
      <c r="B13" s="17" t="s">
        <v>145</v>
      </c>
      <c r="C13" s="105" t="s">
        <v>225</v>
      </c>
      <c r="D13" s="105" t="s">
        <v>225</v>
      </c>
      <c r="F13" s="65"/>
    </row>
    <row r="14" spans="1:6" s="2" customFormat="1" ht="36" customHeight="1" x14ac:dyDescent="0.25">
      <c r="A14" s="71">
        <v>2</v>
      </c>
      <c r="B14" s="17" t="s">
        <v>149</v>
      </c>
      <c r="C14" s="105" t="s">
        <v>225</v>
      </c>
      <c r="D14" s="105" t="s">
        <v>225</v>
      </c>
      <c r="F14" s="65"/>
    </row>
    <row r="15" spans="1:6" s="2" customFormat="1" ht="21" customHeight="1" x14ac:dyDescent="0.25">
      <c r="A15" s="71"/>
      <c r="B15" s="17" t="s">
        <v>117</v>
      </c>
      <c r="C15" s="105" t="s">
        <v>225</v>
      </c>
      <c r="D15" s="105" t="s">
        <v>225</v>
      </c>
    </row>
    <row r="16" spans="1:6" s="2" customFormat="1" ht="21" customHeight="1" x14ac:dyDescent="0.25">
      <c r="A16" s="71"/>
      <c r="B16" s="17" t="s">
        <v>118</v>
      </c>
      <c r="C16" s="105" t="s">
        <v>225</v>
      </c>
      <c r="D16" s="105" t="s">
        <v>225</v>
      </c>
    </row>
    <row r="17" spans="1:4" s="2" customFormat="1" ht="21" customHeight="1" x14ac:dyDescent="0.25">
      <c r="A17" s="71"/>
      <c r="B17" s="17" t="s">
        <v>119</v>
      </c>
      <c r="C17" s="105" t="s">
        <v>225</v>
      </c>
      <c r="D17" s="105" t="s">
        <v>225</v>
      </c>
    </row>
    <row r="18" spans="1:4" s="2" customFormat="1" ht="21" customHeight="1" x14ac:dyDescent="0.25">
      <c r="A18" s="71"/>
      <c r="B18" s="17" t="s">
        <v>145</v>
      </c>
      <c r="C18" s="105" t="s">
        <v>225</v>
      </c>
      <c r="D18" s="105" t="s">
        <v>225</v>
      </c>
    </row>
    <row r="19" spans="1:4" s="10" customFormat="1" ht="55.5" customHeight="1" x14ac:dyDescent="0.25">
      <c r="A19" s="24"/>
      <c r="B19" s="26"/>
      <c r="C19" s="25"/>
      <c r="D19" s="25"/>
    </row>
    <row r="20" spans="1:4" s="2" customFormat="1" ht="12.75" x14ac:dyDescent="0.25">
      <c r="B20" s="113" t="s">
        <v>159</v>
      </c>
      <c r="C20" s="113" t="s">
        <v>161</v>
      </c>
      <c r="D20" s="113" t="s">
        <v>163</v>
      </c>
    </row>
    <row r="21" spans="1:4" s="2" customFormat="1" ht="12.75" x14ac:dyDescent="0.25">
      <c r="B21" s="113" t="s">
        <v>160</v>
      </c>
      <c r="C21" s="113" t="s">
        <v>162</v>
      </c>
      <c r="D21" s="113" t="s">
        <v>164</v>
      </c>
    </row>
    <row r="22" spans="1:4" s="2" customFormat="1" ht="12.75" x14ac:dyDescent="0.25"/>
    <row r="23" spans="1:4" s="2" customFormat="1" ht="12.75" x14ac:dyDescent="0.25"/>
    <row r="24" spans="1:4" s="2" customFormat="1" ht="12.75" x14ac:dyDescent="0.25"/>
    <row r="25" spans="1:4" s="2" customFormat="1" ht="12.75" x14ac:dyDescent="0.25"/>
    <row r="26" spans="1:4" s="2" customFormat="1" ht="12.75" x14ac:dyDescent="0.25"/>
    <row r="27" spans="1:4" s="2" customFormat="1" ht="12.75" x14ac:dyDescent="0.25"/>
    <row r="28" spans="1:4" s="6" customFormat="1" ht="14.25" x14ac:dyDescent="0.25"/>
    <row r="29" spans="1:4" s="6" customFormat="1" ht="14.25" x14ac:dyDescent="0.25"/>
    <row r="30" spans="1:4" s="6" customFormat="1" ht="14.25" x14ac:dyDescent="0.25"/>
    <row r="31" spans="1:4" s="6" customFormat="1" ht="14.25" x14ac:dyDescent="0.25"/>
  </sheetData>
  <pageMargins left="0.7" right="0.7" top="0.75" bottom="0.75" header="0.3" footer="0.3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5" tint="-0.249977111117893"/>
    <pageSetUpPr fitToPage="1"/>
  </sheetPr>
  <dimension ref="A1:F16"/>
  <sheetViews>
    <sheetView zoomScaleNormal="100" workbookViewId="0">
      <selection sqref="A1:XFD1048576"/>
    </sheetView>
  </sheetViews>
  <sheetFormatPr defaultColWidth="9.140625" defaultRowHeight="15" x14ac:dyDescent="0.25"/>
  <cols>
    <col min="1" max="1" width="4.28515625" style="9" customWidth="1"/>
    <col min="2" max="2" width="58.28515625" style="9" customWidth="1"/>
    <col min="3" max="3" width="31.85546875" style="9" customWidth="1"/>
    <col min="4" max="4" width="13" style="9" customWidth="1"/>
    <col min="5" max="16384" width="9.140625" style="9"/>
  </cols>
  <sheetData>
    <row r="1" spans="1:6" ht="20.25" customHeight="1" x14ac:dyDescent="0.25">
      <c r="A1" s="7" t="s">
        <v>60</v>
      </c>
    </row>
    <row r="2" spans="1:6" ht="20.25" customHeight="1" x14ac:dyDescent="0.25">
      <c r="A2" s="7" t="s">
        <v>59</v>
      </c>
      <c r="B2" s="8"/>
    </row>
    <row r="3" spans="1:6" ht="20.25" customHeight="1" x14ac:dyDescent="0.25">
      <c r="A3" s="7" t="s">
        <v>146</v>
      </c>
      <c r="B3" s="7"/>
    </row>
    <row r="4" spans="1:6" s="5" customFormat="1" ht="12.75" x14ac:dyDescent="0.25"/>
    <row r="5" spans="1:6" s="11" customFormat="1" ht="33.75" customHeight="1" x14ac:dyDescent="0.25">
      <c r="A5" s="134" t="s">
        <v>2</v>
      </c>
      <c r="B5" s="134" t="s">
        <v>71</v>
      </c>
      <c r="C5" s="134" t="s">
        <v>109</v>
      </c>
    </row>
    <row r="6" spans="1:6" s="1" customFormat="1" ht="12" x14ac:dyDescent="0.25">
      <c r="A6" s="21">
        <v>1</v>
      </c>
      <c r="B6" s="21">
        <v>2</v>
      </c>
      <c r="C6" s="21">
        <v>3</v>
      </c>
    </row>
    <row r="7" spans="1:6" s="1" customFormat="1" ht="24.75" customHeight="1" x14ac:dyDescent="0.25">
      <c r="A7" s="164" t="s">
        <v>105</v>
      </c>
      <c r="B7" s="165"/>
      <c r="C7" s="134"/>
    </row>
    <row r="8" spans="1:6" s="2" customFormat="1" ht="84" customHeight="1" x14ac:dyDescent="0.25">
      <c r="A8" s="71">
        <v>1</v>
      </c>
      <c r="B8" s="17" t="s">
        <v>147</v>
      </c>
      <c r="C8" s="45">
        <f>[1]Arkusz2!C2</f>
        <v>2139792.0099999998</v>
      </c>
    </row>
    <row r="9" spans="1:6" s="2" customFormat="1" ht="84" customHeight="1" x14ac:dyDescent="0.25">
      <c r="A9" s="71">
        <v>2</v>
      </c>
      <c r="B9" s="17" t="s">
        <v>104</v>
      </c>
      <c r="C9" s="45">
        <f>[1]Arkusz2!C8+[1]Arkusz2!C10+[1]Arkusz2!C11</f>
        <v>475427.97000000003</v>
      </c>
    </row>
    <row r="10" spans="1:6" s="2" customFormat="1" ht="44.25" customHeight="1" x14ac:dyDescent="0.25">
      <c r="A10" s="71">
        <v>3</v>
      </c>
      <c r="B10" s="17" t="s">
        <v>106</v>
      </c>
      <c r="C10" s="45">
        <f>[1]Arkusz2!C12</f>
        <v>156870.47</v>
      </c>
    </row>
    <row r="11" spans="1:6" s="2" customFormat="1" ht="84" customHeight="1" x14ac:dyDescent="0.25">
      <c r="A11" s="71">
        <v>4</v>
      </c>
      <c r="B11" s="17" t="s">
        <v>107</v>
      </c>
      <c r="C11" s="125">
        <f>[1]Arkusz2!C4+[1]Arkusz2!C5+[1]Arkusz2!C6+[1]Arkusz2!C7</f>
        <v>551515.69999999995</v>
      </c>
      <c r="D11" s="46"/>
    </row>
    <row r="12" spans="1:6" s="2" customFormat="1" ht="24.75" customHeight="1" x14ac:dyDescent="0.25">
      <c r="A12" s="72"/>
    </row>
    <row r="13" spans="1:6" s="6" customFormat="1" ht="14.25" x14ac:dyDescent="0.25">
      <c r="A13" s="74"/>
      <c r="B13" s="113"/>
      <c r="C13" s="113"/>
      <c r="D13" s="113"/>
      <c r="F13" s="67"/>
    </row>
    <row r="14" spans="1:6" s="6" customFormat="1" ht="14.25" x14ac:dyDescent="0.25">
      <c r="A14" s="74"/>
      <c r="B14" s="113"/>
      <c r="C14" s="113"/>
      <c r="D14" s="113"/>
      <c r="F14" s="67"/>
    </row>
    <row r="15" spans="1:6" s="126" customFormat="1" ht="11.25" x14ac:dyDescent="0.25">
      <c r="A15" s="166" t="s">
        <v>265</v>
      </c>
      <c r="B15" s="166"/>
      <c r="C15" s="166"/>
    </row>
    <row r="16" spans="1:6" x14ac:dyDescent="0.25">
      <c r="A16" s="76"/>
    </row>
  </sheetData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5" tint="-0.249977111117893"/>
  </sheetPr>
  <dimension ref="A1:F18"/>
  <sheetViews>
    <sheetView zoomScaleNormal="100" workbookViewId="0">
      <selection activeCell="C9" sqref="C9"/>
    </sheetView>
  </sheetViews>
  <sheetFormatPr defaultColWidth="9.140625" defaultRowHeight="15" x14ac:dyDescent="0.25"/>
  <cols>
    <col min="1" max="1" width="4.28515625" style="9" customWidth="1"/>
    <col min="2" max="2" width="42.7109375" style="9" customWidth="1"/>
    <col min="3" max="6" width="21.5703125" style="9" customWidth="1"/>
    <col min="7" max="16384" width="9.140625" style="9"/>
  </cols>
  <sheetData>
    <row r="1" spans="1:6" ht="20.25" customHeight="1" x14ac:dyDescent="0.25">
      <c r="A1" s="7" t="s">
        <v>75</v>
      </c>
    </row>
    <row r="2" spans="1:6" ht="20.25" customHeight="1" x14ac:dyDescent="0.25">
      <c r="A2" s="7" t="s">
        <v>120</v>
      </c>
      <c r="B2" s="8"/>
    </row>
    <row r="3" spans="1:6" ht="20.25" customHeight="1" x14ac:dyDescent="0.25">
      <c r="A3" s="7" t="s">
        <v>110</v>
      </c>
      <c r="B3" s="7"/>
    </row>
    <row r="4" spans="1:6" s="5" customFormat="1" ht="12.75" customHeight="1" x14ac:dyDescent="0.25"/>
    <row r="5" spans="1:6" s="11" customFormat="1" ht="39.75" customHeight="1" x14ac:dyDescent="0.25">
      <c r="A5" s="134" t="s">
        <v>2</v>
      </c>
      <c r="B5" s="134" t="s">
        <v>111</v>
      </c>
      <c r="C5" s="134" t="s">
        <v>12</v>
      </c>
      <c r="D5" s="134" t="s">
        <v>121</v>
      </c>
      <c r="E5" s="134" t="s">
        <v>112</v>
      </c>
      <c r="F5" s="134" t="s">
        <v>23</v>
      </c>
    </row>
    <row r="6" spans="1:6" s="1" customFormat="1" ht="12" customHeight="1" x14ac:dyDescent="0.25">
      <c r="A6" s="21">
        <v>1</v>
      </c>
      <c r="B6" s="21">
        <v>2</v>
      </c>
      <c r="C6" s="21">
        <v>3</v>
      </c>
      <c r="D6" s="21"/>
      <c r="E6" s="21"/>
      <c r="F6" s="21">
        <v>7</v>
      </c>
    </row>
    <row r="7" spans="1:6" s="2" customFormat="1" ht="27.75" customHeight="1" x14ac:dyDescent="0.25">
      <c r="A7" s="71">
        <v>1</v>
      </c>
      <c r="B7" s="32" t="s">
        <v>166</v>
      </c>
      <c r="C7" s="107" t="s">
        <v>225</v>
      </c>
      <c r="D7" s="107" t="s">
        <v>225</v>
      </c>
      <c r="E7" s="107" t="s">
        <v>225</v>
      </c>
      <c r="F7" s="107" t="s">
        <v>225</v>
      </c>
    </row>
    <row r="8" spans="1:6" s="2" customFormat="1" ht="27.75" customHeight="1" x14ac:dyDescent="0.25">
      <c r="A8" s="71">
        <v>2</v>
      </c>
      <c r="B8" s="33" t="s">
        <v>167</v>
      </c>
      <c r="C8" s="108" t="s">
        <v>225</v>
      </c>
      <c r="D8" s="108" t="s">
        <v>225</v>
      </c>
      <c r="E8" s="108" t="s">
        <v>225</v>
      </c>
      <c r="F8" s="107" t="s">
        <v>225</v>
      </c>
    </row>
    <row r="9" spans="1:6" s="2" customFormat="1" ht="27.75" customHeight="1" x14ac:dyDescent="0.25">
      <c r="A9" s="71">
        <v>3</v>
      </c>
      <c r="B9" s="33" t="s">
        <v>168</v>
      </c>
      <c r="C9" s="108" t="s">
        <v>225</v>
      </c>
      <c r="D9" s="108" t="s">
        <v>225</v>
      </c>
      <c r="E9" s="108" t="s">
        <v>225</v>
      </c>
      <c r="F9" s="107" t="s">
        <v>225</v>
      </c>
    </row>
    <row r="10" spans="1:6" s="2" customFormat="1" ht="27.75" customHeight="1" x14ac:dyDescent="0.25">
      <c r="A10" s="71">
        <v>4</v>
      </c>
      <c r="B10" s="33" t="s">
        <v>169</v>
      </c>
      <c r="C10" s="108" t="s">
        <v>225</v>
      </c>
      <c r="D10" s="108" t="s">
        <v>225</v>
      </c>
      <c r="E10" s="108" t="s">
        <v>225</v>
      </c>
      <c r="F10" s="107" t="s">
        <v>225</v>
      </c>
    </row>
    <row r="11" spans="1:6" s="10" customFormat="1" ht="38.25" customHeight="1" x14ac:dyDescent="0.25">
      <c r="A11" s="75"/>
      <c r="B11" s="26"/>
      <c r="C11" s="25"/>
      <c r="D11" s="25"/>
      <c r="E11" s="25"/>
      <c r="F11" s="25"/>
    </row>
    <row r="12" spans="1:6" s="2" customFormat="1" ht="12.75" customHeight="1" x14ac:dyDescent="0.25">
      <c r="A12" s="72"/>
    </row>
    <row r="13" spans="1:6" x14ac:dyDescent="0.25">
      <c r="A13" s="76"/>
      <c r="B13" s="113" t="s">
        <v>159</v>
      </c>
      <c r="D13" s="113" t="s">
        <v>161</v>
      </c>
      <c r="F13" s="66" t="s">
        <v>163</v>
      </c>
    </row>
    <row r="14" spans="1:6" x14ac:dyDescent="0.25">
      <c r="A14" s="76"/>
      <c r="B14" s="113" t="s">
        <v>160</v>
      </c>
      <c r="D14" s="113" t="s">
        <v>162</v>
      </c>
      <c r="F14" s="66" t="s">
        <v>164</v>
      </c>
    </row>
    <row r="15" spans="1:6" x14ac:dyDescent="0.25">
      <c r="A15" s="76"/>
    </row>
    <row r="16" spans="1:6" x14ac:dyDescent="0.25">
      <c r="A16" s="76"/>
    </row>
    <row r="17" spans="1:1" x14ac:dyDescent="0.25">
      <c r="A17" s="76"/>
    </row>
    <row r="18" spans="1:1" x14ac:dyDescent="0.25">
      <c r="A18" s="76"/>
    </row>
  </sheetData>
  <pageMargins left="0.7" right="0.7" top="0.75" bottom="0.75" header="0.3" footer="0.3"/>
  <pageSetup paperSize="9"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5" tint="-0.249977111117893"/>
  </sheetPr>
  <dimension ref="A1:F24"/>
  <sheetViews>
    <sheetView zoomScaleNormal="100" workbookViewId="0">
      <selection activeCell="A17" sqref="A17"/>
    </sheetView>
  </sheetViews>
  <sheetFormatPr defaultColWidth="9.140625" defaultRowHeight="15" x14ac:dyDescent="0.25"/>
  <cols>
    <col min="1" max="1" width="4.28515625" style="9" customWidth="1"/>
    <col min="2" max="2" width="53" style="9" customWidth="1"/>
    <col min="3" max="3" width="50.28515625" style="9" customWidth="1"/>
    <col min="4" max="4" width="27.85546875" style="9" customWidth="1"/>
    <col min="5" max="16384" width="9.140625" style="9"/>
  </cols>
  <sheetData>
    <row r="1" spans="1:4" ht="20.25" customHeight="1" x14ac:dyDescent="0.25">
      <c r="A1" s="7" t="s">
        <v>108</v>
      </c>
    </row>
    <row r="2" spans="1:4" ht="20.25" customHeight="1" x14ac:dyDescent="0.25">
      <c r="A2" s="7" t="s">
        <v>61</v>
      </c>
      <c r="B2" s="8"/>
    </row>
    <row r="3" spans="1:4" ht="20.25" customHeight="1" x14ac:dyDescent="0.25">
      <c r="A3" s="7" t="s">
        <v>62</v>
      </c>
      <c r="B3" s="7"/>
    </row>
    <row r="4" spans="1:4" s="5" customFormat="1" ht="12.75" x14ac:dyDescent="0.25"/>
    <row r="5" spans="1:4" s="11" customFormat="1" ht="24.75" customHeight="1" x14ac:dyDescent="0.25">
      <c r="A5" s="134" t="s">
        <v>2</v>
      </c>
      <c r="B5" s="134" t="s">
        <v>71</v>
      </c>
      <c r="C5" s="134" t="s">
        <v>72</v>
      </c>
    </row>
    <row r="6" spans="1:4" s="1" customFormat="1" ht="12" x14ac:dyDescent="0.25">
      <c r="A6" s="21">
        <v>1</v>
      </c>
      <c r="B6" s="21">
        <v>2</v>
      </c>
      <c r="C6" s="21">
        <v>3</v>
      </c>
    </row>
    <row r="7" spans="1:4" s="20" customFormat="1" ht="24.75" customHeight="1" x14ac:dyDescent="0.25">
      <c r="A7" s="71">
        <v>1</v>
      </c>
      <c r="B7" s="22" t="s">
        <v>227</v>
      </c>
      <c r="C7" s="63">
        <f>SUM(C8:C11)</f>
        <v>163111.82</v>
      </c>
    </row>
    <row r="8" spans="1:4" s="20" customFormat="1" ht="24.75" customHeight="1" x14ac:dyDescent="0.25">
      <c r="A8" s="71"/>
      <c r="B8" s="22" t="s">
        <v>228</v>
      </c>
      <c r="C8" s="63">
        <v>46740</v>
      </c>
    </row>
    <row r="9" spans="1:4" s="20" customFormat="1" ht="24.75" customHeight="1" x14ac:dyDescent="0.25">
      <c r="A9" s="71"/>
      <c r="B9" s="22" t="s">
        <v>256</v>
      </c>
      <c r="C9" s="63">
        <v>46798.67</v>
      </c>
    </row>
    <row r="10" spans="1:4" s="20" customFormat="1" ht="24.75" customHeight="1" x14ac:dyDescent="0.25">
      <c r="A10" s="71"/>
      <c r="B10" s="22" t="s">
        <v>229</v>
      </c>
      <c r="C10" s="63">
        <v>72</v>
      </c>
    </row>
    <row r="11" spans="1:4" s="20" customFormat="1" ht="24.75" customHeight="1" x14ac:dyDescent="0.25">
      <c r="A11" s="71"/>
      <c r="B11" s="22" t="s">
        <v>257</v>
      </c>
      <c r="C11" s="63">
        <v>69501.149999999994</v>
      </c>
      <c r="D11" s="111"/>
    </row>
    <row r="12" spans="1:4" s="2" customFormat="1" ht="39" customHeight="1" x14ac:dyDescent="0.25">
      <c r="A12" s="71" t="s">
        <v>63</v>
      </c>
      <c r="B12" s="17" t="s">
        <v>73</v>
      </c>
      <c r="C12" s="17"/>
    </row>
    <row r="13" spans="1:4" s="2" customFormat="1" ht="15.75" customHeight="1" x14ac:dyDescent="0.25">
      <c r="A13" s="72"/>
    </row>
    <row r="14" spans="1:4" s="2" customFormat="1" ht="24.75" customHeight="1" x14ac:dyDescent="0.25">
      <c r="A14" s="73" t="s">
        <v>74</v>
      </c>
      <c r="B14" s="2" t="s">
        <v>226</v>
      </c>
    </row>
    <row r="15" spans="1:4" s="2" customFormat="1" ht="24.75" customHeight="1" x14ac:dyDescent="0.25">
      <c r="A15" s="72"/>
    </row>
    <row r="16" spans="1:4" s="2" customFormat="1" ht="12.75" customHeight="1" x14ac:dyDescent="0.25">
      <c r="A16" s="169" t="s">
        <v>269</v>
      </c>
      <c r="B16" s="72"/>
      <c r="C16" s="72"/>
      <c r="D16" s="113"/>
    </row>
    <row r="17" spans="1:6" s="2" customFormat="1" ht="12.75" customHeight="1" x14ac:dyDescent="0.25">
      <c r="A17" s="72"/>
      <c r="B17" s="72"/>
      <c r="C17" s="72"/>
      <c r="D17" s="113"/>
      <c r="F17" s="65"/>
    </row>
    <row r="18" spans="1:6" s="2" customFormat="1" ht="12.75" x14ac:dyDescent="0.25">
      <c r="A18" s="72"/>
      <c r="F18" s="65"/>
    </row>
    <row r="19" spans="1:6" s="2" customFormat="1" ht="12.75" x14ac:dyDescent="0.25">
      <c r="A19" s="72"/>
    </row>
    <row r="20" spans="1:6" s="2" customFormat="1" ht="12.75" x14ac:dyDescent="0.25">
      <c r="A20" s="72"/>
    </row>
    <row r="21" spans="1:6" s="6" customFormat="1" ht="14.25" x14ac:dyDescent="0.25">
      <c r="A21" s="74"/>
    </row>
    <row r="22" spans="1:6" s="6" customFormat="1" ht="14.25" x14ac:dyDescent="0.25">
      <c r="A22" s="74"/>
    </row>
    <row r="23" spans="1:6" s="6" customFormat="1" ht="14.25" x14ac:dyDescent="0.25"/>
    <row r="24" spans="1:6" s="6" customFormat="1" ht="14.25" x14ac:dyDescent="0.25"/>
  </sheetData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2</vt:i4>
      </vt:variant>
    </vt:vector>
  </HeadingPairs>
  <TitlesOfParts>
    <vt:vector size="13" baseType="lpstr">
      <vt:lpstr>Zał.1_Pkt.I.4</vt:lpstr>
      <vt:lpstr>Zał.2_Pkt.II.1.1</vt:lpstr>
      <vt:lpstr>Zał.3_Pkt.II.1.5</vt:lpstr>
      <vt:lpstr>Zał.4_Pkt.II.1.7</vt:lpstr>
      <vt:lpstr>Zał.5_Pkt.II.1.9</vt:lpstr>
      <vt:lpstr>Zał.6_Pkt.II.1.13</vt:lpstr>
      <vt:lpstr>Zał.7_Pkt.II.1.15</vt:lpstr>
      <vt:lpstr>Zał.8_Pkt.II.2.1</vt:lpstr>
      <vt:lpstr>Zał.9_Pkt.II.2.2</vt:lpstr>
      <vt:lpstr>Zał.10_Pkt.II.2.3</vt:lpstr>
      <vt:lpstr>Zał.11_Pkt.II.1.14</vt:lpstr>
      <vt:lpstr>Zał.1_Pkt.I.4!Obszar_wydruku</vt:lpstr>
      <vt:lpstr>Zał.7_Pkt.II.1.15!Obszar_wydruku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Jewiarz Jolanta</dc:creator>
  <cp:lastModifiedBy>Księgowa</cp:lastModifiedBy>
  <cp:lastPrinted>2021-03-08T11:14:06Z</cp:lastPrinted>
  <dcterms:created xsi:type="dcterms:W3CDTF">2018-12-06T11:54:07Z</dcterms:created>
  <dcterms:modified xsi:type="dcterms:W3CDTF">2021-05-06T09:43:34Z</dcterms:modified>
</cp:coreProperties>
</file>